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3.xml" ContentType="application/vnd.openxmlformats-officedocument.spreadsheetml.comments+xml"/>
  <Override PartName="/xl/drawings/drawing9.xml" ContentType="application/vnd.openxmlformats-officedocument.drawing+xml"/>
  <Override PartName="/xl/comments4.xml" ContentType="application/vnd.openxmlformats-officedocument.spreadsheetml.comments+xml"/>
  <Override PartName="/xl/drawings/drawing10.xml" ContentType="application/vnd.openxmlformats-officedocument.drawing+xml"/>
  <Override PartName="/xl/comments5.xml" ContentType="application/vnd.openxmlformats-officedocument.spreadsheetml.comments+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comments7.xml" ContentType="application/vnd.openxmlformats-officedocument.spreadsheetml.comments+xml"/>
  <Override PartName="/xl/drawings/drawing13.xml" ContentType="application/vnd.openxmlformats-officedocument.drawing+xml"/>
  <Override PartName="/xl/drawings/drawing14.xml" ContentType="application/vnd.openxmlformats-officedocument.drawing+xml"/>
  <Override PartName="/xl/comments8.xml" ContentType="application/vnd.openxmlformats-officedocument.spreadsheetml.comments+xml"/>
  <Override PartName="/xl/drawings/drawing15.xml" ContentType="application/vnd.openxmlformats-officedocument.drawing+xml"/>
  <Override PartName="/xl/comments9.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https://mhlwlan.sharepoint.com/sites/13301015/WorkingDocLib/年金管理課【3004から】/31_市町村関係（事務費交付金）/10_交付金関係/10_交付金関係/令和７年度/0801　精算交付/02 市町村へ決算見込報告書作成依頼/国年/"/>
    </mc:Choice>
  </mc:AlternateContent>
  <xr:revisionPtr revIDLastSave="16" documentId="13_ncr:1_{FC816F13-8DA0-4C91-9FE0-12D5B35D01D8}" xr6:coauthVersionLast="47" xr6:coauthVersionMax="47" xr10:uidLastSave="{090AF6A9-EE68-4A93-B53B-FE2F2E2DCD44}"/>
  <bookViews>
    <workbookView xWindow="-28920" yWindow="1110" windowWidth="29040" windowHeight="15720" tabRatio="878" xr2:uid="{00000000-000D-0000-FFFF-FFFF00000000}"/>
  </bookViews>
  <sheets>
    <sheet name="シート1（人件費算出表基礎データ）" sheetId="7" r:id="rId1"/>
    <sheet name="シート2-1（様式２への転記用データ）(国年)" sheetId="93" r:id="rId2"/>
    <sheet name="シート2-2（様式２への転記用データ）(給付金)" sheetId="96" r:id="rId3"/>
    <sheet name="シート3-1（非常勤職員１）" sheetId="72" r:id="rId4"/>
    <sheet name="シート3-2（非常勤職員２）" sheetId="81" r:id="rId5"/>
    <sheet name="シート4（兼任集計）" sheetId="1" r:id="rId6"/>
    <sheet name="シート5-1（兼任1-5）" sheetId="8" r:id="rId7"/>
    <sheet name="シート5-2（兼任6-10）" sheetId="83" r:id="rId8"/>
    <sheet name="シート5-3（兼任11-15）" sheetId="84" r:id="rId9"/>
    <sheet name="シート5-4（兼任16-20）" sheetId="85" r:id="rId10"/>
    <sheet name="シート5-5（兼任21-25）" sheetId="90" r:id="rId11"/>
    <sheet name="シート5-6（兼任26-30）" sheetId="91" r:id="rId12"/>
    <sheet name="シート6（専任集計）" sheetId="79" r:id="rId13"/>
    <sheet name="シート7（専任1-5）(国年)" sheetId="88" r:id="rId14"/>
    <sheet name="シート7（専任1-5）(給付金)" sheetId="95" r:id="rId15"/>
  </sheets>
  <definedNames>
    <definedName name="_xlnm.Print_Area" localSheetId="2">'シート2-2（様式２への転記用データ）(給付金)'!$A$1:$BO$29</definedName>
    <definedName name="_xlnm.Print_Area" localSheetId="3">'シート3-1（非常勤職員１）'!$A$1:$Z$53</definedName>
    <definedName name="_xlnm.Print_Area" localSheetId="4">'シート3-2（非常勤職員２）'!$A$1:$Z$53</definedName>
    <definedName name="_xlnm.Print_Area" localSheetId="5">'シート4（兼任集計）'!$A$1:$S$23</definedName>
    <definedName name="_xlnm.Print_Area" localSheetId="6">'シート5-1（兼任1-5）'!$A$1:$S$51</definedName>
    <definedName name="_xlnm.Print_Area" localSheetId="7">'シート5-2（兼任6-10）'!$A$1:$S$51</definedName>
    <definedName name="_xlnm.Print_Area" localSheetId="8">'シート5-3（兼任11-15）'!$A$1:$S$51</definedName>
    <definedName name="_xlnm.Print_Area" localSheetId="9">'シート5-4（兼任16-20）'!$A$1:$S$51</definedName>
    <definedName name="_xlnm.Print_Area" localSheetId="10">'シート5-5（兼任21-25）'!$A$1:$S$51</definedName>
    <definedName name="_xlnm.Print_Area" localSheetId="11">'シート5-6（兼任26-30）'!$A$1:$S$51</definedName>
    <definedName name="_xlnm.Print_Area" localSheetId="12">'シート6（専任集計）'!$A$1:$S$23</definedName>
    <definedName name="_xlnm.Print_Area" localSheetId="14">'シート7（専任1-5）(給付金)'!$A$1:$S$51</definedName>
    <definedName name="_xlnm.Print_Area" localSheetId="13">'シート7（専任1-5）(国年)'!$A$1:$S$51</definedName>
    <definedName name="_xlnm.Print_Titles" localSheetId="0">'シート1（人件費算出表基礎データ）'!$17:$18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0" i="93" l="1"/>
  <c r="J38" i="93"/>
  <c r="P40" i="93"/>
  <c r="P38" i="93"/>
  <c r="L4" i="1"/>
  <c r="M39" i="72"/>
  <c r="M38" i="72"/>
  <c r="M37" i="72"/>
  <c r="M46" i="72" s="1"/>
  <c r="M36" i="72"/>
  <c r="M35" i="72"/>
  <c r="M34" i="72"/>
  <c r="M33" i="72"/>
  <c r="P31" i="72"/>
  <c r="M31" i="72"/>
  <c r="T21" i="72"/>
  <c r="H47" i="72" s="1"/>
  <c r="L21" i="72"/>
  <c r="H39" i="72" s="1"/>
  <c r="D21" i="72"/>
  <c r="H24" i="72" s="1"/>
  <c r="Q24" i="72" s="1"/>
  <c r="M39" i="81"/>
  <c r="M37" i="81"/>
  <c r="M38" i="81"/>
  <c r="M36" i="81"/>
  <c r="P31" i="81"/>
  <c r="M31" i="81"/>
  <c r="M35" i="81"/>
  <c r="M34" i="81"/>
  <c r="M33" i="81"/>
  <c r="D21" i="81"/>
  <c r="H30" i="81" s="1"/>
  <c r="Q30" i="81" s="1"/>
  <c r="L21" i="81"/>
  <c r="H39" i="81" s="1"/>
  <c r="H44" i="72" l="1"/>
  <c r="H48" i="72"/>
  <c r="H45" i="72"/>
  <c r="H42" i="72"/>
  <c r="H46" i="72"/>
  <c r="H43" i="72"/>
  <c r="H33" i="72"/>
  <c r="H36" i="72"/>
  <c r="H37" i="72"/>
  <c r="H34" i="72"/>
  <c r="H38" i="72"/>
  <c r="H35" i="72"/>
  <c r="H27" i="72"/>
  <c r="Q27" i="72" s="1"/>
  <c r="H30" i="72"/>
  <c r="Q30" i="72" s="1"/>
  <c r="H26" i="72"/>
  <c r="Q26" i="72" s="1"/>
  <c r="H29" i="72"/>
  <c r="Q29" i="72" s="1"/>
  <c r="H25" i="72"/>
  <c r="Q25" i="72" s="1"/>
  <c r="H28" i="72"/>
  <c r="Q28" i="72" s="1"/>
  <c r="H36" i="81"/>
  <c r="H33" i="81"/>
  <c r="H37" i="81"/>
  <c r="H34" i="81"/>
  <c r="H38" i="81"/>
  <c r="H35" i="81"/>
  <c r="H25" i="81"/>
  <c r="Q25" i="81" s="1"/>
  <c r="H29" i="81"/>
  <c r="Q29" i="81" s="1"/>
  <c r="H27" i="81"/>
  <c r="Q27" i="81" s="1"/>
  <c r="H24" i="81"/>
  <c r="Q24" i="81" s="1"/>
  <c r="H28" i="81"/>
  <c r="Q28" i="81" s="1"/>
  <c r="H26" i="81"/>
  <c r="Q26" i="81" s="1"/>
  <c r="R2" i="95"/>
  <c r="BF46" i="93" l="1"/>
  <c r="AN46" i="93"/>
  <c r="V46" i="93"/>
  <c r="AH29" i="96" l="1"/>
  <c r="C9" i="95" l="1"/>
  <c r="Q50" i="95"/>
  <c r="P50" i="95"/>
  <c r="O50" i="95"/>
  <c r="N50" i="95"/>
  <c r="M50" i="95"/>
  <c r="K50" i="95"/>
  <c r="J50" i="95"/>
  <c r="I50" i="95"/>
  <c r="H50" i="95"/>
  <c r="G50" i="95"/>
  <c r="F50" i="95"/>
  <c r="E50" i="95"/>
  <c r="D50" i="95"/>
  <c r="C50" i="95"/>
  <c r="Q49" i="95"/>
  <c r="P49" i="95"/>
  <c r="O49" i="95"/>
  <c r="N49" i="95"/>
  <c r="M49" i="95"/>
  <c r="K49" i="95"/>
  <c r="J49" i="95"/>
  <c r="I49" i="95"/>
  <c r="H49" i="95"/>
  <c r="G49" i="95"/>
  <c r="F49" i="95"/>
  <c r="E49" i="95"/>
  <c r="D49" i="95"/>
  <c r="C49" i="95"/>
  <c r="Q48" i="95"/>
  <c r="P48" i="95"/>
  <c r="O48" i="95"/>
  <c r="N48" i="95"/>
  <c r="R48" i="95" s="1"/>
  <c r="M48" i="95"/>
  <c r="K48" i="95"/>
  <c r="J48" i="95"/>
  <c r="I48" i="95"/>
  <c r="H48" i="95"/>
  <c r="G48" i="95"/>
  <c r="F48" i="95"/>
  <c r="E48" i="95"/>
  <c r="D48" i="95"/>
  <c r="C48" i="95"/>
  <c r="Q47" i="95"/>
  <c r="P47" i="95"/>
  <c r="O47" i="95"/>
  <c r="N47" i="95"/>
  <c r="M47" i="95"/>
  <c r="K47" i="95"/>
  <c r="J47" i="95"/>
  <c r="I47" i="95"/>
  <c r="H47" i="95"/>
  <c r="G47" i="95"/>
  <c r="F47" i="95"/>
  <c r="E47" i="95"/>
  <c r="D47" i="95"/>
  <c r="C47" i="95"/>
  <c r="Q46" i="95"/>
  <c r="P46" i="95"/>
  <c r="O46" i="95"/>
  <c r="N46" i="95"/>
  <c r="M46" i="95"/>
  <c r="K46" i="95"/>
  <c r="J46" i="95"/>
  <c r="I46" i="95"/>
  <c r="H46" i="95"/>
  <c r="G46" i="95"/>
  <c r="F46" i="95"/>
  <c r="E46" i="95"/>
  <c r="D46" i="95"/>
  <c r="C46" i="95"/>
  <c r="Q45" i="95"/>
  <c r="P45" i="95"/>
  <c r="O45" i="95"/>
  <c r="N45" i="95"/>
  <c r="M45" i="95"/>
  <c r="K45" i="95"/>
  <c r="J45" i="95"/>
  <c r="I45" i="95"/>
  <c r="H45" i="95"/>
  <c r="G45" i="95"/>
  <c r="F45" i="95"/>
  <c r="E45" i="95"/>
  <c r="D45" i="95"/>
  <c r="C45" i="95"/>
  <c r="R44" i="95"/>
  <c r="L44" i="95"/>
  <c r="S44" i="95" s="1"/>
  <c r="Q40" i="95"/>
  <c r="P40" i="95"/>
  <c r="O40" i="95"/>
  <c r="N40" i="95"/>
  <c r="M40" i="95"/>
  <c r="K40" i="95"/>
  <c r="J40" i="95"/>
  <c r="I40" i="95"/>
  <c r="H40" i="95"/>
  <c r="G40" i="95"/>
  <c r="F40" i="95"/>
  <c r="E40" i="95"/>
  <c r="D40" i="95"/>
  <c r="L40" i="95" s="1"/>
  <c r="C40" i="95"/>
  <c r="Q39" i="95"/>
  <c r="P39" i="95"/>
  <c r="O39" i="95"/>
  <c r="N39" i="95"/>
  <c r="M39" i="95"/>
  <c r="K39" i="95"/>
  <c r="J39" i="95"/>
  <c r="I39" i="95"/>
  <c r="H39" i="95"/>
  <c r="G39" i="95"/>
  <c r="F39" i="95"/>
  <c r="E39" i="95"/>
  <c r="D39" i="95"/>
  <c r="C39" i="95"/>
  <c r="Q38" i="95"/>
  <c r="P38" i="95"/>
  <c r="O38" i="95"/>
  <c r="N38" i="95"/>
  <c r="M38" i="95"/>
  <c r="K38" i="95"/>
  <c r="J38" i="95"/>
  <c r="I38" i="95"/>
  <c r="H38" i="95"/>
  <c r="G38" i="95"/>
  <c r="F38" i="95"/>
  <c r="E38" i="95"/>
  <c r="D38" i="95"/>
  <c r="C38" i="95"/>
  <c r="Q37" i="95"/>
  <c r="P37" i="95"/>
  <c r="O37" i="95"/>
  <c r="N37" i="95"/>
  <c r="M37" i="95"/>
  <c r="K37" i="95"/>
  <c r="J37" i="95"/>
  <c r="I37" i="95"/>
  <c r="H37" i="95"/>
  <c r="G37" i="95"/>
  <c r="F37" i="95"/>
  <c r="E37" i="95"/>
  <c r="D37" i="95"/>
  <c r="C37" i="95"/>
  <c r="Q36" i="95"/>
  <c r="P36" i="95"/>
  <c r="O36" i="95"/>
  <c r="N36" i="95"/>
  <c r="M36" i="95"/>
  <c r="R36" i="95" s="1"/>
  <c r="K36" i="95"/>
  <c r="J36" i="95"/>
  <c r="I36" i="95"/>
  <c r="H36" i="95"/>
  <c r="G36" i="95"/>
  <c r="F36" i="95"/>
  <c r="E36" i="95"/>
  <c r="D36" i="95"/>
  <c r="L36" i="95" s="1"/>
  <c r="C36" i="95"/>
  <c r="Q35" i="95"/>
  <c r="P35" i="95"/>
  <c r="O35" i="95"/>
  <c r="N35" i="95"/>
  <c r="M35" i="95"/>
  <c r="K35" i="95"/>
  <c r="J35" i="95"/>
  <c r="I35" i="95"/>
  <c r="H35" i="95"/>
  <c r="G35" i="95"/>
  <c r="F35" i="95"/>
  <c r="E35" i="95"/>
  <c r="D35" i="95"/>
  <c r="C35" i="95"/>
  <c r="R34" i="95"/>
  <c r="L34" i="95"/>
  <c r="Q30" i="95"/>
  <c r="P30" i="95"/>
  <c r="O30" i="95"/>
  <c r="N30" i="95"/>
  <c r="M30" i="95"/>
  <c r="K30" i="95"/>
  <c r="J30" i="95"/>
  <c r="I30" i="95"/>
  <c r="H30" i="95"/>
  <c r="G30" i="95"/>
  <c r="F30" i="95"/>
  <c r="E30" i="95"/>
  <c r="D30" i="95"/>
  <c r="C30" i="95"/>
  <c r="Q29" i="95"/>
  <c r="P29" i="95"/>
  <c r="O29" i="95"/>
  <c r="N29" i="95"/>
  <c r="M29" i="95"/>
  <c r="K29" i="95"/>
  <c r="J29" i="95"/>
  <c r="I29" i="95"/>
  <c r="H29" i="95"/>
  <c r="G29" i="95"/>
  <c r="F29" i="95"/>
  <c r="E29" i="95"/>
  <c r="D29" i="95"/>
  <c r="C29" i="95"/>
  <c r="Q28" i="95"/>
  <c r="P28" i="95"/>
  <c r="O28" i="95"/>
  <c r="N28" i="95"/>
  <c r="M28" i="95"/>
  <c r="K28" i="95"/>
  <c r="J28" i="95"/>
  <c r="I28" i="95"/>
  <c r="H28" i="95"/>
  <c r="G28" i="95"/>
  <c r="F28" i="95"/>
  <c r="E28" i="95"/>
  <c r="D28" i="95"/>
  <c r="C28" i="95"/>
  <c r="Q27" i="95"/>
  <c r="P27" i="95"/>
  <c r="O27" i="95"/>
  <c r="N27" i="95"/>
  <c r="M27" i="95"/>
  <c r="K27" i="95"/>
  <c r="J27" i="95"/>
  <c r="I27" i="95"/>
  <c r="H27" i="95"/>
  <c r="G27" i="95"/>
  <c r="F27" i="95"/>
  <c r="E27" i="95"/>
  <c r="D27" i="95"/>
  <c r="L27" i="95" s="1"/>
  <c r="C27" i="95"/>
  <c r="Q26" i="95"/>
  <c r="P26" i="95"/>
  <c r="O26" i="95"/>
  <c r="N26" i="95"/>
  <c r="M26" i="95"/>
  <c r="K26" i="95"/>
  <c r="J26" i="95"/>
  <c r="I26" i="95"/>
  <c r="H26" i="95"/>
  <c r="G26" i="95"/>
  <c r="F26" i="95"/>
  <c r="E26" i="95"/>
  <c r="D26" i="95"/>
  <c r="C26" i="95"/>
  <c r="Q25" i="95"/>
  <c r="P25" i="95"/>
  <c r="O25" i="95"/>
  <c r="N25" i="95"/>
  <c r="M25" i="95"/>
  <c r="K25" i="95"/>
  <c r="J25" i="95"/>
  <c r="I25" i="95"/>
  <c r="H25" i="95"/>
  <c r="G25" i="95"/>
  <c r="F25" i="95"/>
  <c r="E25" i="95"/>
  <c r="D25" i="95"/>
  <c r="C25" i="95"/>
  <c r="R24" i="95"/>
  <c r="L24" i="95"/>
  <c r="Q20" i="95"/>
  <c r="P20" i="95"/>
  <c r="O20" i="95"/>
  <c r="N20" i="95"/>
  <c r="M20" i="95"/>
  <c r="K20" i="95"/>
  <c r="J20" i="95"/>
  <c r="I20" i="95"/>
  <c r="H20" i="95"/>
  <c r="G20" i="95"/>
  <c r="F20" i="95"/>
  <c r="E20" i="95"/>
  <c r="D20" i="95"/>
  <c r="C20" i="95"/>
  <c r="Q19" i="95"/>
  <c r="P19" i="95"/>
  <c r="O19" i="95"/>
  <c r="N19" i="95"/>
  <c r="M19" i="95"/>
  <c r="K19" i="95"/>
  <c r="J19" i="95"/>
  <c r="I19" i="95"/>
  <c r="H19" i="95"/>
  <c r="G19" i="95"/>
  <c r="F19" i="79" s="1"/>
  <c r="J16" i="96" s="1"/>
  <c r="F19" i="95"/>
  <c r="E19" i="95"/>
  <c r="D19" i="95"/>
  <c r="C19" i="95"/>
  <c r="Q18" i="95"/>
  <c r="P18" i="95"/>
  <c r="O18" i="95"/>
  <c r="N18" i="95"/>
  <c r="M18" i="95"/>
  <c r="K18" i="95"/>
  <c r="J18" i="95"/>
  <c r="I18" i="95"/>
  <c r="H18" i="95"/>
  <c r="G18" i="95"/>
  <c r="F18" i="95"/>
  <c r="E18" i="95"/>
  <c r="D18" i="95"/>
  <c r="L18" i="95" s="1"/>
  <c r="C18" i="95"/>
  <c r="Q17" i="95"/>
  <c r="P17" i="95"/>
  <c r="O17" i="95"/>
  <c r="N17" i="95"/>
  <c r="M17" i="95"/>
  <c r="K17" i="95"/>
  <c r="J17" i="95"/>
  <c r="I17" i="95"/>
  <c r="H17" i="95"/>
  <c r="G17" i="95"/>
  <c r="F17" i="95"/>
  <c r="E17" i="95"/>
  <c r="D17" i="95"/>
  <c r="C17" i="95"/>
  <c r="Q16" i="95"/>
  <c r="P16" i="95"/>
  <c r="O16" i="95"/>
  <c r="N16" i="95"/>
  <c r="M16" i="95"/>
  <c r="K16" i="95"/>
  <c r="J16" i="95"/>
  <c r="I16" i="95"/>
  <c r="H16" i="95"/>
  <c r="G16" i="95"/>
  <c r="F16" i="95"/>
  <c r="E16" i="95"/>
  <c r="D16" i="95"/>
  <c r="C16" i="95"/>
  <c r="Q15" i="95"/>
  <c r="P15" i="95"/>
  <c r="O15" i="95"/>
  <c r="N15" i="95"/>
  <c r="M15" i="95"/>
  <c r="K15" i="95"/>
  <c r="J15" i="95"/>
  <c r="I15" i="95"/>
  <c r="H15" i="95"/>
  <c r="G15" i="95"/>
  <c r="F15" i="95"/>
  <c r="E15" i="95"/>
  <c r="D15" i="95"/>
  <c r="C15" i="95"/>
  <c r="R14" i="95"/>
  <c r="L14" i="95"/>
  <c r="Q10" i="95"/>
  <c r="P10" i="95"/>
  <c r="O10" i="95"/>
  <c r="N10" i="95"/>
  <c r="M10" i="95"/>
  <c r="K10" i="95"/>
  <c r="J10" i="95"/>
  <c r="I10" i="95"/>
  <c r="H10" i="95"/>
  <c r="G10" i="95"/>
  <c r="F10" i="95"/>
  <c r="E10" i="95"/>
  <c r="D10" i="95"/>
  <c r="C10" i="95"/>
  <c r="Q9" i="95"/>
  <c r="P19" i="79" s="1"/>
  <c r="P9" i="95"/>
  <c r="O19" i="79" s="1"/>
  <c r="J25" i="96" s="1"/>
  <c r="O9" i="95"/>
  <c r="N9" i="95"/>
  <c r="M19" i="79" s="1"/>
  <c r="J23" i="96" s="1"/>
  <c r="M9" i="95"/>
  <c r="L19" i="79" s="1"/>
  <c r="J22" i="96" s="1"/>
  <c r="K9" i="95"/>
  <c r="J19" i="79" s="1"/>
  <c r="J20" i="96" s="1"/>
  <c r="J9" i="95"/>
  <c r="I19" i="79" s="1"/>
  <c r="J19" i="96" s="1"/>
  <c r="I9" i="95"/>
  <c r="H19" i="79" s="1"/>
  <c r="J18" i="96" s="1"/>
  <c r="H9" i="95"/>
  <c r="G19" i="79" s="1"/>
  <c r="J17" i="96" s="1"/>
  <c r="G9" i="95"/>
  <c r="F9" i="95"/>
  <c r="E19" i="79" s="1"/>
  <c r="J15" i="96" s="1"/>
  <c r="E9" i="95"/>
  <c r="D19" i="79" s="1"/>
  <c r="J14" i="96" s="1"/>
  <c r="D9" i="95"/>
  <c r="L9" i="95" s="1"/>
  <c r="Q8" i="95"/>
  <c r="P8" i="95"/>
  <c r="O8" i="95"/>
  <c r="N8" i="95"/>
  <c r="M8" i="95"/>
  <c r="K8" i="95"/>
  <c r="J8" i="95"/>
  <c r="I8" i="95"/>
  <c r="H8" i="95"/>
  <c r="G8" i="95"/>
  <c r="F8" i="95"/>
  <c r="E8" i="95"/>
  <c r="D8" i="95"/>
  <c r="C8" i="95"/>
  <c r="Q7" i="95"/>
  <c r="P7" i="95"/>
  <c r="O7" i="95"/>
  <c r="N7" i="95"/>
  <c r="M7" i="95"/>
  <c r="K7" i="95"/>
  <c r="J7" i="95"/>
  <c r="I7" i="95"/>
  <c r="H7" i="95"/>
  <c r="G7" i="95"/>
  <c r="F7" i="95"/>
  <c r="E7" i="95"/>
  <c r="D7" i="95"/>
  <c r="C7" i="95"/>
  <c r="Q6" i="95"/>
  <c r="P6" i="95"/>
  <c r="O6" i="95"/>
  <c r="N6" i="95"/>
  <c r="M6" i="95"/>
  <c r="K6" i="95"/>
  <c r="J6" i="95"/>
  <c r="I6" i="95"/>
  <c r="H6" i="95"/>
  <c r="G6" i="95"/>
  <c r="F6" i="95"/>
  <c r="E6" i="95"/>
  <c r="D6" i="95"/>
  <c r="C6" i="95"/>
  <c r="Q5" i="95"/>
  <c r="P5" i="95"/>
  <c r="O5" i="95"/>
  <c r="N5" i="95"/>
  <c r="M5" i="95"/>
  <c r="K5" i="95"/>
  <c r="J5" i="95"/>
  <c r="I5" i="95"/>
  <c r="H5" i="95"/>
  <c r="G5" i="95"/>
  <c r="F5" i="95"/>
  <c r="E5" i="95"/>
  <c r="D5" i="95"/>
  <c r="C5" i="95"/>
  <c r="R4" i="95"/>
  <c r="S4" i="95" s="1"/>
  <c r="L4" i="95"/>
  <c r="R42" i="95"/>
  <c r="R27" i="95" l="1"/>
  <c r="R40" i="95"/>
  <c r="N19" i="79"/>
  <c r="J24" i="96" s="1"/>
  <c r="L17" i="95"/>
  <c r="S17" i="95" s="1"/>
  <c r="S24" i="95"/>
  <c r="L26" i="95"/>
  <c r="R26" i="95"/>
  <c r="S26" i="95" s="1"/>
  <c r="L30" i="95"/>
  <c r="R30" i="95"/>
  <c r="L35" i="95"/>
  <c r="L39" i="95"/>
  <c r="R45" i="95"/>
  <c r="R49" i="95"/>
  <c r="S35" i="95"/>
  <c r="L45" i="95"/>
  <c r="S45" i="95" s="1"/>
  <c r="L8" i="95"/>
  <c r="R35" i="95"/>
  <c r="R39" i="95"/>
  <c r="L48" i="95"/>
  <c r="L16" i="95"/>
  <c r="L20" i="95"/>
  <c r="L25" i="95"/>
  <c r="L29" i="95"/>
  <c r="S29" i="95" s="1"/>
  <c r="L38" i="95"/>
  <c r="R38" i="95"/>
  <c r="C19" i="79"/>
  <c r="J13" i="96" s="1"/>
  <c r="J21" i="96" s="1"/>
  <c r="L7" i="95"/>
  <c r="S7" i="95" s="1"/>
  <c r="R25" i="95"/>
  <c r="S28" i="95"/>
  <c r="L47" i="95"/>
  <c r="S47" i="95" s="1"/>
  <c r="L10" i="95"/>
  <c r="L15" i="95"/>
  <c r="S15" i="95" s="1"/>
  <c r="L19" i="95"/>
  <c r="S19" i="95" s="1"/>
  <c r="L28" i="95"/>
  <c r="R28" i="95"/>
  <c r="L37" i="95"/>
  <c r="S37" i="95" s="1"/>
  <c r="R47" i="95"/>
  <c r="L5" i="95"/>
  <c r="S30" i="95"/>
  <c r="S39" i="95"/>
  <c r="L49" i="95"/>
  <c r="S49" i="95" s="1"/>
  <c r="L6" i="95"/>
  <c r="S34" i="95"/>
  <c r="R37" i="95"/>
  <c r="L46" i="95"/>
  <c r="S46" i="95" s="1"/>
  <c r="R46" i="95"/>
  <c r="L50" i="95"/>
  <c r="S50" i="95" s="1"/>
  <c r="R50" i="95"/>
  <c r="R6" i="95"/>
  <c r="S6" i="95" s="1"/>
  <c r="R8" i="95"/>
  <c r="S14" i="95"/>
  <c r="R15" i="95"/>
  <c r="R17" i="95"/>
  <c r="R29" i="95"/>
  <c r="R19" i="95"/>
  <c r="R20" i="95"/>
  <c r="R16" i="95"/>
  <c r="S16" i="95" s="1"/>
  <c r="R18" i="95"/>
  <c r="S18" i="95" s="1"/>
  <c r="R9" i="95"/>
  <c r="R5" i="95"/>
  <c r="S5" i="95" s="1"/>
  <c r="R7" i="95"/>
  <c r="S8" i="95"/>
  <c r="R10" i="95"/>
  <c r="S10" i="95" s="1"/>
  <c r="B19" i="79"/>
  <c r="J12" i="96" s="1"/>
  <c r="S48" i="95"/>
  <c r="S9" i="95"/>
  <c r="S25" i="95"/>
  <c r="S27" i="95"/>
  <c r="S36" i="95"/>
  <c r="S38" i="95"/>
  <c r="S40" i="95"/>
  <c r="R12" i="95"/>
  <c r="R22" i="95" s="1"/>
  <c r="R32" i="95"/>
  <c r="S20" i="95" l="1"/>
  <c r="K2" i="8"/>
  <c r="P2" i="8"/>
  <c r="P40" i="72" l="1"/>
  <c r="R2" i="88" l="1"/>
  <c r="R2" i="91"/>
  <c r="R2" i="90"/>
  <c r="R2" i="85"/>
  <c r="R2" i="83"/>
  <c r="R2" i="84"/>
  <c r="O2" i="8" l="1"/>
  <c r="M40" i="72" l="1"/>
  <c r="M48" i="81" l="1"/>
  <c r="L14" i="91" l="1"/>
  <c r="R14" i="91"/>
  <c r="S14" i="91"/>
  <c r="B15" i="91"/>
  <c r="C15" i="91" s="1"/>
  <c r="B16" i="91"/>
  <c r="D16" i="91" s="1"/>
  <c r="B17" i="91"/>
  <c r="E17" i="91" s="1"/>
  <c r="B18" i="91"/>
  <c r="C18" i="91" s="1"/>
  <c r="B19" i="91"/>
  <c r="C19" i="91" s="1"/>
  <c r="B20" i="91"/>
  <c r="C20" i="91" s="1"/>
  <c r="C15" i="88"/>
  <c r="D15" i="88"/>
  <c r="E15" i="88"/>
  <c r="F15" i="88"/>
  <c r="G15" i="88"/>
  <c r="H15" i="88"/>
  <c r="I15" i="88"/>
  <c r="C16" i="88"/>
  <c r="D16" i="88"/>
  <c r="E16" i="88"/>
  <c r="F16" i="88"/>
  <c r="G16" i="88"/>
  <c r="H16" i="88"/>
  <c r="I16" i="88"/>
  <c r="C17" i="88"/>
  <c r="D17" i="88"/>
  <c r="E17" i="88"/>
  <c r="F17" i="88"/>
  <c r="G17" i="88"/>
  <c r="H17" i="88"/>
  <c r="I17" i="88"/>
  <c r="C18" i="88"/>
  <c r="D18" i="88"/>
  <c r="E18" i="88"/>
  <c r="F18" i="88"/>
  <c r="G18" i="88"/>
  <c r="H18" i="88"/>
  <c r="I18" i="88"/>
  <c r="C19" i="88"/>
  <c r="D19" i="88"/>
  <c r="E19" i="88"/>
  <c r="F19" i="88"/>
  <c r="G19" i="88"/>
  <c r="H19" i="88"/>
  <c r="I19" i="88"/>
  <c r="C20" i="88"/>
  <c r="D20" i="88"/>
  <c r="E20" i="88"/>
  <c r="L20" i="88" s="1"/>
  <c r="F20" i="88"/>
  <c r="G20" i="88"/>
  <c r="H20" i="88"/>
  <c r="I20" i="88"/>
  <c r="C25" i="88"/>
  <c r="D25" i="88"/>
  <c r="E25" i="88"/>
  <c r="F25" i="88"/>
  <c r="G25" i="88"/>
  <c r="H25" i="88"/>
  <c r="I25" i="88"/>
  <c r="C26" i="88"/>
  <c r="D26" i="88"/>
  <c r="E26" i="88"/>
  <c r="F26" i="88"/>
  <c r="G26" i="88"/>
  <c r="H26" i="88"/>
  <c r="I26" i="88"/>
  <c r="C27" i="88"/>
  <c r="D27" i="88"/>
  <c r="E27" i="88"/>
  <c r="F27" i="88"/>
  <c r="G27" i="88"/>
  <c r="H27" i="88"/>
  <c r="I27" i="88"/>
  <c r="C28" i="88"/>
  <c r="D28" i="88"/>
  <c r="E28" i="88"/>
  <c r="F28" i="88"/>
  <c r="G28" i="88"/>
  <c r="H28" i="88"/>
  <c r="I28" i="88"/>
  <c r="C29" i="88"/>
  <c r="D29" i="88"/>
  <c r="E29" i="88"/>
  <c r="F29" i="88"/>
  <c r="G29" i="88"/>
  <c r="H29" i="88"/>
  <c r="I29" i="88"/>
  <c r="C30" i="88"/>
  <c r="D30" i="88"/>
  <c r="E30" i="88"/>
  <c r="F30" i="88"/>
  <c r="G30" i="88"/>
  <c r="H30" i="88"/>
  <c r="I30" i="88"/>
  <c r="L14" i="88"/>
  <c r="R14" i="88"/>
  <c r="J15" i="88"/>
  <c r="K15" i="88"/>
  <c r="M15" i="88"/>
  <c r="N15" i="88"/>
  <c r="O15" i="88"/>
  <c r="P15" i="88"/>
  <c r="Q15" i="88"/>
  <c r="J16" i="88"/>
  <c r="K16" i="88"/>
  <c r="M16" i="88"/>
  <c r="N16" i="88"/>
  <c r="O16" i="88"/>
  <c r="P16" i="88"/>
  <c r="Q16" i="88"/>
  <c r="J17" i="88"/>
  <c r="K17" i="88"/>
  <c r="M17" i="88"/>
  <c r="N17" i="88"/>
  <c r="O17" i="88"/>
  <c r="P17" i="88"/>
  <c r="Q17" i="88"/>
  <c r="J18" i="88"/>
  <c r="K18" i="88"/>
  <c r="M18" i="88"/>
  <c r="N18" i="88"/>
  <c r="O18" i="88"/>
  <c r="P18" i="88"/>
  <c r="Q18" i="88"/>
  <c r="J19" i="88"/>
  <c r="K19" i="88"/>
  <c r="M19" i="88"/>
  <c r="N19" i="88"/>
  <c r="O19" i="88"/>
  <c r="P19" i="88"/>
  <c r="Q19" i="88"/>
  <c r="J20" i="88"/>
  <c r="K20" i="88"/>
  <c r="M20" i="88"/>
  <c r="N20" i="88"/>
  <c r="O20" i="88"/>
  <c r="P20" i="88"/>
  <c r="Q20" i="88"/>
  <c r="L4" i="88"/>
  <c r="S14" i="88" l="1"/>
  <c r="L18" i="88"/>
  <c r="R18" i="88"/>
  <c r="L16" i="88"/>
  <c r="K17" i="91"/>
  <c r="J18" i="91"/>
  <c r="F18" i="91"/>
  <c r="P16" i="91"/>
  <c r="M17" i="91"/>
  <c r="G17" i="91"/>
  <c r="J16" i="91"/>
  <c r="O18" i="91"/>
  <c r="N18" i="91"/>
  <c r="Q17" i="91"/>
  <c r="F17" i="91"/>
  <c r="G16" i="91"/>
  <c r="Q18" i="91"/>
  <c r="M18" i="91"/>
  <c r="H18" i="91"/>
  <c r="D18" i="91"/>
  <c r="P17" i="91"/>
  <c r="J17" i="91"/>
  <c r="D17" i="91"/>
  <c r="O16" i="91"/>
  <c r="F16" i="91"/>
  <c r="I18" i="91"/>
  <c r="E18" i="91"/>
  <c r="P18" i="91"/>
  <c r="K18" i="91"/>
  <c r="G18" i="91"/>
  <c r="O17" i="91"/>
  <c r="H17" i="91"/>
  <c r="C17" i="91"/>
  <c r="K16" i="91"/>
  <c r="C16" i="91"/>
  <c r="O15" i="91"/>
  <c r="F15" i="91"/>
  <c r="N20" i="91"/>
  <c r="I20" i="91"/>
  <c r="E20" i="91"/>
  <c r="Q19" i="91"/>
  <c r="M19" i="91"/>
  <c r="I19" i="91"/>
  <c r="E19" i="91"/>
  <c r="N15" i="91"/>
  <c r="I15" i="91"/>
  <c r="E15" i="91"/>
  <c r="Q20" i="91"/>
  <c r="M20" i="91"/>
  <c r="H20" i="91"/>
  <c r="D20" i="91"/>
  <c r="P19" i="91"/>
  <c r="H19" i="91"/>
  <c r="D19" i="91"/>
  <c r="N16" i="91"/>
  <c r="I16" i="91"/>
  <c r="E16" i="91"/>
  <c r="Q15" i="91"/>
  <c r="M15" i="91"/>
  <c r="H15" i="91"/>
  <c r="D15" i="91"/>
  <c r="O20" i="91"/>
  <c r="J20" i="91"/>
  <c r="F20" i="91"/>
  <c r="N19" i="91"/>
  <c r="J19" i="91"/>
  <c r="F19" i="91"/>
  <c r="J15" i="91"/>
  <c r="P20" i="91"/>
  <c r="K20" i="91"/>
  <c r="G20" i="91"/>
  <c r="O19" i="91"/>
  <c r="K19" i="91"/>
  <c r="G19" i="91"/>
  <c r="N17" i="91"/>
  <c r="I17" i="91"/>
  <c r="Q16" i="91"/>
  <c r="M16" i="91"/>
  <c r="H16" i="91"/>
  <c r="P15" i="91"/>
  <c r="K15" i="91"/>
  <c r="G15" i="91"/>
  <c r="R19" i="88"/>
  <c r="L17" i="88"/>
  <c r="L19" i="88"/>
  <c r="L15" i="88"/>
  <c r="R16" i="88"/>
  <c r="S16" i="88" s="1"/>
  <c r="S20" i="88"/>
  <c r="R17" i="88"/>
  <c r="R20" i="88"/>
  <c r="R15" i="88"/>
  <c r="S18" i="88"/>
  <c r="S15" i="88" l="1"/>
  <c r="S17" i="88"/>
  <c r="S19" i="88"/>
  <c r="R16" i="91"/>
  <c r="L18" i="91"/>
  <c r="R18" i="91"/>
  <c r="R17" i="91"/>
  <c r="L17" i="91"/>
  <c r="L16" i="91"/>
  <c r="L19" i="91"/>
  <c r="R20" i="91"/>
  <c r="R15" i="91"/>
  <c r="L15" i="91"/>
  <c r="R19" i="91"/>
  <c r="L20" i="91"/>
  <c r="S20" i="91" s="1"/>
  <c r="M44" i="72"/>
  <c r="M45" i="72"/>
  <c r="M47" i="72"/>
  <c r="S18" i="91" l="1"/>
  <c r="S17" i="91"/>
  <c r="S15" i="91"/>
  <c r="S16" i="91"/>
  <c r="S19" i="91"/>
  <c r="M42" i="72"/>
  <c r="M43" i="72"/>
  <c r="M48" i="72"/>
  <c r="M47" i="81" l="1"/>
  <c r="M46" i="81"/>
  <c r="J26" i="96" s="1"/>
  <c r="J27" i="96" s="1"/>
  <c r="J28" i="96" s="1"/>
  <c r="M45" i="81"/>
  <c r="M44" i="81"/>
  <c r="M43" i="81"/>
  <c r="M42" i="81"/>
  <c r="P40" i="81"/>
  <c r="M40" i="81"/>
  <c r="M49" i="81" l="1"/>
  <c r="P49" i="81"/>
  <c r="P4" i="1"/>
  <c r="O4" i="1"/>
  <c r="N4" i="1"/>
  <c r="M4" i="1"/>
  <c r="J4" i="1"/>
  <c r="I4" i="1"/>
  <c r="H4" i="1"/>
  <c r="G4" i="1"/>
  <c r="F4" i="1"/>
  <c r="E4" i="1"/>
  <c r="D4" i="1"/>
  <c r="C4" i="1"/>
  <c r="B4" i="1"/>
  <c r="B38" i="8"/>
  <c r="Q38" i="8" s="1"/>
  <c r="B45" i="8"/>
  <c r="C45" i="8" s="1"/>
  <c r="B35" i="8"/>
  <c r="C35" i="8" s="1"/>
  <c r="B25" i="8"/>
  <c r="C25" i="8" s="1"/>
  <c r="R4" i="8"/>
  <c r="Q4" i="1" l="1"/>
  <c r="K4" i="1"/>
  <c r="P49" i="88"/>
  <c r="C49" i="88"/>
  <c r="C45" i="88"/>
  <c r="D35" i="88"/>
  <c r="C35" i="88"/>
  <c r="K25" i="88"/>
  <c r="I5" i="88"/>
  <c r="G5" i="88"/>
  <c r="K5" i="88"/>
  <c r="P37" i="88"/>
  <c r="P5" i="88"/>
  <c r="R4" i="1" l="1"/>
  <c r="Q30" i="88"/>
  <c r="Q29" i="88"/>
  <c r="Q28" i="88"/>
  <c r="Q27" i="88"/>
  <c r="Q26" i="88"/>
  <c r="Q25" i="88"/>
  <c r="Q40" i="88"/>
  <c r="Q39" i="88"/>
  <c r="Q38" i="88"/>
  <c r="Q37" i="88"/>
  <c r="Q36" i="88"/>
  <c r="Q35" i="88"/>
  <c r="D47" i="88"/>
  <c r="O25" i="8" l="1"/>
  <c r="B5" i="91" l="1"/>
  <c r="C5" i="91" s="1"/>
  <c r="B45" i="91"/>
  <c r="E45" i="91" s="1"/>
  <c r="B5" i="90"/>
  <c r="K5" i="90" s="1"/>
  <c r="B50" i="91"/>
  <c r="K50" i="91" s="1"/>
  <c r="B49" i="91"/>
  <c r="N49" i="91" s="1"/>
  <c r="B48" i="91"/>
  <c r="J48" i="91" s="1"/>
  <c r="B47" i="91"/>
  <c r="B46" i="91"/>
  <c r="P46" i="91" s="1"/>
  <c r="R44" i="91"/>
  <c r="L44" i="91"/>
  <c r="K42" i="91"/>
  <c r="H42" i="91"/>
  <c r="G42" i="91"/>
  <c r="D42" i="91"/>
  <c r="B40" i="91"/>
  <c r="N40" i="91" s="1"/>
  <c r="B39" i="91"/>
  <c r="G39" i="91" s="1"/>
  <c r="B38" i="91"/>
  <c r="B37" i="91"/>
  <c r="B36" i="91"/>
  <c r="B35" i="91"/>
  <c r="K35" i="91" s="1"/>
  <c r="R34" i="91"/>
  <c r="L34" i="91"/>
  <c r="L32" i="91"/>
  <c r="K32" i="91"/>
  <c r="H32" i="91"/>
  <c r="G32" i="91"/>
  <c r="D32" i="91"/>
  <c r="B30" i="91"/>
  <c r="I30" i="91" s="1"/>
  <c r="B29" i="91"/>
  <c r="J29" i="91" s="1"/>
  <c r="B28" i="91"/>
  <c r="H28" i="91" s="1"/>
  <c r="B27" i="91"/>
  <c r="P27" i="91" s="1"/>
  <c r="B26" i="91"/>
  <c r="O26" i="91" s="1"/>
  <c r="B25" i="91"/>
  <c r="Q25" i="91" s="1"/>
  <c r="R24" i="91"/>
  <c r="L24" i="91"/>
  <c r="L22" i="91"/>
  <c r="K22" i="91"/>
  <c r="H22" i="91"/>
  <c r="G22" i="91"/>
  <c r="D22" i="91"/>
  <c r="L12" i="91"/>
  <c r="K12" i="91"/>
  <c r="H12" i="91"/>
  <c r="G12" i="91"/>
  <c r="D12" i="91"/>
  <c r="B10" i="91"/>
  <c r="P10" i="91" s="1"/>
  <c r="B9" i="91"/>
  <c r="N9" i="91" s="1"/>
  <c r="B8" i="91"/>
  <c r="P8" i="91" s="1"/>
  <c r="B7" i="91"/>
  <c r="N7" i="91" s="1"/>
  <c r="B6" i="91"/>
  <c r="P6" i="91" s="1"/>
  <c r="R4" i="91"/>
  <c r="L4" i="91"/>
  <c r="P2" i="91"/>
  <c r="L2" i="91"/>
  <c r="K2" i="91"/>
  <c r="H2" i="91"/>
  <c r="G2" i="91"/>
  <c r="D2" i="91"/>
  <c r="B50" i="90"/>
  <c r="J50" i="90" s="1"/>
  <c r="B49" i="90"/>
  <c r="O49" i="90" s="1"/>
  <c r="B48" i="90"/>
  <c r="G48" i="90" s="1"/>
  <c r="B47" i="90"/>
  <c r="B46" i="90"/>
  <c r="N46" i="90" s="1"/>
  <c r="B45" i="90"/>
  <c r="O45" i="90" s="1"/>
  <c r="R44" i="90"/>
  <c r="L44" i="90"/>
  <c r="K42" i="90"/>
  <c r="H42" i="90"/>
  <c r="G42" i="90"/>
  <c r="D42" i="90"/>
  <c r="B40" i="90"/>
  <c r="N40" i="90" s="1"/>
  <c r="B39" i="90"/>
  <c r="E39" i="90" s="1"/>
  <c r="B38" i="90"/>
  <c r="B37" i="90"/>
  <c r="B36" i="90"/>
  <c r="B35" i="90"/>
  <c r="Q35" i="90" s="1"/>
  <c r="R34" i="90"/>
  <c r="L34" i="90"/>
  <c r="L32" i="90"/>
  <c r="K32" i="90"/>
  <c r="H32" i="90"/>
  <c r="G32" i="90"/>
  <c r="D32" i="90"/>
  <c r="B30" i="90"/>
  <c r="Q30" i="90" s="1"/>
  <c r="B29" i="90"/>
  <c r="H29" i="90" s="1"/>
  <c r="B28" i="90"/>
  <c r="Q28" i="90" s="1"/>
  <c r="B27" i="90"/>
  <c r="K27" i="90" s="1"/>
  <c r="B26" i="90"/>
  <c r="M26" i="90" s="1"/>
  <c r="B25" i="90"/>
  <c r="N25" i="90" s="1"/>
  <c r="R24" i="90"/>
  <c r="L24" i="90"/>
  <c r="L22" i="90"/>
  <c r="K22" i="90"/>
  <c r="H22" i="90"/>
  <c r="G22" i="90"/>
  <c r="D22" i="90"/>
  <c r="B20" i="90"/>
  <c r="O20" i="90" s="1"/>
  <c r="B19" i="90"/>
  <c r="O19" i="90" s="1"/>
  <c r="B18" i="90"/>
  <c r="N18" i="90" s="1"/>
  <c r="B17" i="90"/>
  <c r="O17" i="90" s="1"/>
  <c r="B16" i="90"/>
  <c r="K16" i="90" s="1"/>
  <c r="B15" i="90"/>
  <c r="R14" i="90"/>
  <c r="L14" i="90"/>
  <c r="L12" i="90"/>
  <c r="K12" i="90"/>
  <c r="H12" i="90"/>
  <c r="G12" i="90"/>
  <c r="D12" i="90"/>
  <c r="B10" i="90"/>
  <c r="N10" i="90" s="1"/>
  <c r="B9" i="90"/>
  <c r="K9" i="90" s="1"/>
  <c r="B8" i="90"/>
  <c r="N8" i="90" s="1"/>
  <c r="B7" i="90"/>
  <c r="N7" i="90" s="1"/>
  <c r="B6" i="90"/>
  <c r="N6" i="90" s="1"/>
  <c r="R4" i="90"/>
  <c r="L4" i="90"/>
  <c r="P32" i="90"/>
  <c r="L2" i="90"/>
  <c r="K2" i="90"/>
  <c r="H2" i="90"/>
  <c r="G2" i="90"/>
  <c r="D2" i="90"/>
  <c r="S4" i="90" l="1"/>
  <c r="S44" i="90"/>
  <c r="S24" i="90"/>
  <c r="S34" i="91"/>
  <c r="S44" i="91"/>
  <c r="N38" i="90"/>
  <c r="Q38" i="90"/>
  <c r="O47" i="90"/>
  <c r="D47" i="90"/>
  <c r="N36" i="91"/>
  <c r="Q36" i="91"/>
  <c r="G37" i="91"/>
  <c r="Q37" i="91"/>
  <c r="P37" i="91"/>
  <c r="Q47" i="91"/>
  <c r="D47" i="91"/>
  <c r="N36" i="90"/>
  <c r="Q36" i="90"/>
  <c r="N38" i="91"/>
  <c r="Q38" i="91"/>
  <c r="O15" i="90"/>
  <c r="D15" i="90"/>
  <c r="P37" i="90"/>
  <c r="Q37" i="90"/>
  <c r="S24" i="91"/>
  <c r="S4" i="91"/>
  <c r="O42" i="90"/>
  <c r="S14" i="90"/>
  <c r="R32" i="90"/>
  <c r="P2" i="90"/>
  <c r="P22" i="90"/>
  <c r="S34" i="90"/>
  <c r="P42" i="90"/>
  <c r="Q5" i="90"/>
  <c r="P12" i="90"/>
  <c r="O12" i="90"/>
  <c r="O2" i="90"/>
  <c r="R12" i="90"/>
  <c r="R22" i="90" s="1"/>
  <c r="O22" i="90"/>
  <c r="P45" i="91"/>
  <c r="Q45" i="91"/>
  <c r="I38" i="90"/>
  <c r="I10" i="91"/>
  <c r="N5" i="90"/>
  <c r="Q15" i="90"/>
  <c r="F9" i="90"/>
  <c r="H25" i="90"/>
  <c r="F5" i="90"/>
  <c r="D46" i="91"/>
  <c r="N35" i="90"/>
  <c r="D38" i="90"/>
  <c r="J39" i="90"/>
  <c r="J28" i="90"/>
  <c r="K40" i="91"/>
  <c r="I26" i="90"/>
  <c r="P38" i="90"/>
  <c r="Q40" i="91"/>
  <c r="Q7" i="90"/>
  <c r="H6" i="90"/>
  <c r="H15" i="90"/>
  <c r="C25" i="90"/>
  <c r="E10" i="91"/>
  <c r="I36" i="91"/>
  <c r="O10" i="90"/>
  <c r="C10" i="90"/>
  <c r="Q10" i="90"/>
  <c r="O50" i="90"/>
  <c r="E9" i="91"/>
  <c r="K39" i="91"/>
  <c r="F46" i="91"/>
  <c r="O6" i="90"/>
  <c r="C6" i="90"/>
  <c r="Q6" i="90"/>
  <c r="E10" i="90"/>
  <c r="C20" i="90"/>
  <c r="D28" i="90"/>
  <c r="O46" i="90"/>
  <c r="H49" i="90"/>
  <c r="O9" i="91"/>
  <c r="H30" i="91"/>
  <c r="C36" i="91"/>
  <c r="K37" i="91"/>
  <c r="K46" i="91"/>
  <c r="E6" i="90"/>
  <c r="H10" i="90"/>
  <c r="F28" i="90"/>
  <c r="P49" i="90"/>
  <c r="K38" i="91"/>
  <c r="C8" i="90"/>
  <c r="O8" i="90"/>
  <c r="Q9" i="90"/>
  <c r="H19" i="90"/>
  <c r="K20" i="90"/>
  <c r="O25" i="90"/>
  <c r="F30" i="90"/>
  <c r="D40" i="90"/>
  <c r="E45" i="90"/>
  <c r="N48" i="90"/>
  <c r="H9" i="91"/>
  <c r="P9" i="91"/>
  <c r="D36" i="91"/>
  <c r="K36" i="91"/>
  <c r="D38" i="91"/>
  <c r="P38" i="91"/>
  <c r="K6" i="90"/>
  <c r="F7" i="90"/>
  <c r="E8" i="90"/>
  <c r="Q8" i="90"/>
  <c r="K10" i="90"/>
  <c r="Q19" i="90"/>
  <c r="P28" i="90"/>
  <c r="F35" i="90"/>
  <c r="I40" i="90"/>
  <c r="H45" i="90"/>
  <c r="F46" i="90"/>
  <c r="H47" i="90"/>
  <c r="E6" i="91"/>
  <c r="C9" i="91"/>
  <c r="I9" i="91"/>
  <c r="Q9" i="91"/>
  <c r="M10" i="91"/>
  <c r="F25" i="91"/>
  <c r="E36" i="91"/>
  <c r="O36" i="91"/>
  <c r="E38" i="91"/>
  <c r="E40" i="91"/>
  <c r="K8" i="90"/>
  <c r="Q45" i="90"/>
  <c r="H8" i="90"/>
  <c r="P40" i="90"/>
  <c r="P45" i="90"/>
  <c r="G46" i="90"/>
  <c r="Q47" i="90"/>
  <c r="E49" i="90"/>
  <c r="D9" i="91"/>
  <c r="K9" i="91"/>
  <c r="H36" i="91"/>
  <c r="P36" i="91"/>
  <c r="I38" i="91"/>
  <c r="N46" i="91"/>
  <c r="D49" i="91"/>
  <c r="O5" i="91"/>
  <c r="H5" i="91"/>
  <c r="N5" i="91"/>
  <c r="K48" i="91"/>
  <c r="F45" i="91"/>
  <c r="H46" i="91"/>
  <c r="O46" i="91"/>
  <c r="D48" i="91"/>
  <c r="O48" i="91"/>
  <c r="H49" i="91"/>
  <c r="G50" i="91"/>
  <c r="J45" i="91"/>
  <c r="C46" i="91"/>
  <c r="J46" i="91"/>
  <c r="F48" i="91"/>
  <c r="P48" i="91"/>
  <c r="I49" i="91"/>
  <c r="G35" i="91"/>
  <c r="G40" i="91"/>
  <c r="M40" i="91"/>
  <c r="G38" i="91"/>
  <c r="M38" i="91"/>
  <c r="C40" i="91"/>
  <c r="H40" i="91"/>
  <c r="O40" i="91"/>
  <c r="G36" i="91"/>
  <c r="M36" i="91"/>
  <c r="C38" i="91"/>
  <c r="H38" i="91"/>
  <c r="O38" i="91"/>
  <c r="D40" i="91"/>
  <c r="I40" i="91"/>
  <c r="P40" i="91"/>
  <c r="I25" i="91"/>
  <c r="C26" i="91"/>
  <c r="K26" i="91"/>
  <c r="C27" i="91"/>
  <c r="N27" i="91"/>
  <c r="D29" i="91"/>
  <c r="O29" i="91"/>
  <c r="H26" i="91"/>
  <c r="N25" i="91"/>
  <c r="D26" i="91"/>
  <c r="P26" i="91"/>
  <c r="D27" i="91"/>
  <c r="O27" i="91"/>
  <c r="F29" i="91"/>
  <c r="P29" i="91"/>
  <c r="J27" i="91"/>
  <c r="K29" i="91"/>
  <c r="G26" i="91"/>
  <c r="Q26" i="91"/>
  <c r="H27" i="91"/>
  <c r="D5" i="91"/>
  <c r="I5" i="91"/>
  <c r="P5" i="91"/>
  <c r="I6" i="91"/>
  <c r="C7" i="91"/>
  <c r="H7" i="91"/>
  <c r="O7" i="91"/>
  <c r="E8" i="91"/>
  <c r="G9" i="91"/>
  <c r="M9" i="91"/>
  <c r="Q10" i="91"/>
  <c r="G7" i="91"/>
  <c r="Q8" i="91"/>
  <c r="E5" i="91"/>
  <c r="K5" i="91"/>
  <c r="Q5" i="91"/>
  <c r="M6" i="91"/>
  <c r="D7" i="91"/>
  <c r="I7" i="91"/>
  <c r="P7" i="91"/>
  <c r="I8" i="91"/>
  <c r="M7" i="91"/>
  <c r="G5" i="91"/>
  <c r="M5" i="91"/>
  <c r="Q6" i="91"/>
  <c r="E7" i="91"/>
  <c r="K7" i="91"/>
  <c r="Q7" i="91"/>
  <c r="M8" i="91"/>
  <c r="I47" i="90"/>
  <c r="O48" i="90"/>
  <c r="Q49" i="90"/>
  <c r="I45" i="90"/>
  <c r="K46" i="90"/>
  <c r="M47" i="90"/>
  <c r="F48" i="90"/>
  <c r="I49" i="90"/>
  <c r="D45" i="90"/>
  <c r="M45" i="90"/>
  <c r="C46" i="90"/>
  <c r="E47" i="90"/>
  <c r="P47" i="90"/>
  <c r="D49" i="90"/>
  <c r="M49" i="90"/>
  <c r="G36" i="90"/>
  <c r="I35" i="90"/>
  <c r="C36" i="90"/>
  <c r="H36" i="90"/>
  <c r="O36" i="90"/>
  <c r="E38" i="90"/>
  <c r="K38" i="90"/>
  <c r="M39" i="90"/>
  <c r="E40" i="90"/>
  <c r="K40" i="90"/>
  <c r="Q40" i="90"/>
  <c r="M38" i="90"/>
  <c r="G40" i="90"/>
  <c r="M40" i="90"/>
  <c r="M36" i="90"/>
  <c r="D36" i="90"/>
  <c r="I36" i="90"/>
  <c r="P36" i="90"/>
  <c r="G38" i="90"/>
  <c r="E36" i="90"/>
  <c r="K36" i="90"/>
  <c r="C38" i="90"/>
  <c r="H38" i="90"/>
  <c r="O38" i="90"/>
  <c r="C40" i="90"/>
  <c r="H40" i="90"/>
  <c r="O40" i="90"/>
  <c r="D25" i="90"/>
  <c r="I25" i="90"/>
  <c r="P25" i="90"/>
  <c r="E28" i="90"/>
  <c r="N28" i="90"/>
  <c r="J30" i="90"/>
  <c r="E25" i="90"/>
  <c r="K25" i="90"/>
  <c r="Q25" i="90"/>
  <c r="P30" i="90"/>
  <c r="G25" i="90"/>
  <c r="M25" i="90"/>
  <c r="I28" i="90"/>
  <c r="E30" i="90"/>
  <c r="I15" i="90"/>
  <c r="D17" i="90"/>
  <c r="M17" i="90"/>
  <c r="I19" i="90"/>
  <c r="N20" i="90"/>
  <c r="M15" i="90"/>
  <c r="G16" i="90"/>
  <c r="E17" i="90"/>
  <c r="P17" i="90"/>
  <c r="D19" i="90"/>
  <c r="M19" i="90"/>
  <c r="I17" i="90"/>
  <c r="E15" i="90"/>
  <c r="P15" i="90"/>
  <c r="O16" i="90"/>
  <c r="H17" i="90"/>
  <c r="Q17" i="90"/>
  <c r="E19" i="90"/>
  <c r="P19" i="90"/>
  <c r="F20" i="90"/>
  <c r="D6" i="90"/>
  <c r="I6" i="90"/>
  <c r="P6" i="90"/>
  <c r="K7" i="90"/>
  <c r="D8" i="90"/>
  <c r="I8" i="90"/>
  <c r="P8" i="90"/>
  <c r="D10" i="90"/>
  <c r="I10" i="90"/>
  <c r="P10" i="90"/>
  <c r="G6" i="90"/>
  <c r="M6" i="90"/>
  <c r="G8" i="90"/>
  <c r="M8" i="90"/>
  <c r="G10" i="90"/>
  <c r="M10" i="90"/>
  <c r="O32" i="91"/>
  <c r="O22" i="91"/>
  <c r="R42" i="91"/>
  <c r="J6" i="91"/>
  <c r="N6" i="91"/>
  <c r="F8" i="91"/>
  <c r="N8" i="91"/>
  <c r="F10" i="91"/>
  <c r="P22" i="91"/>
  <c r="F28" i="91"/>
  <c r="P32" i="91"/>
  <c r="G6" i="91"/>
  <c r="O6" i="91"/>
  <c r="C8" i="91"/>
  <c r="O8" i="91"/>
  <c r="G10" i="91"/>
  <c r="O12" i="91"/>
  <c r="P25" i="91"/>
  <c r="H25" i="91"/>
  <c r="D25" i="91"/>
  <c r="O25" i="91"/>
  <c r="K25" i="91"/>
  <c r="G25" i="91"/>
  <c r="C25" i="91"/>
  <c r="J25" i="91"/>
  <c r="O30" i="91"/>
  <c r="K30" i="91"/>
  <c r="G30" i="91"/>
  <c r="C30" i="91"/>
  <c r="Q30" i="91"/>
  <c r="F30" i="91"/>
  <c r="P30" i="91"/>
  <c r="J30" i="91"/>
  <c r="E30" i="91"/>
  <c r="M30" i="91"/>
  <c r="R32" i="91"/>
  <c r="P35" i="91"/>
  <c r="H35" i="91"/>
  <c r="D35" i="91"/>
  <c r="O35" i="91"/>
  <c r="J35" i="91"/>
  <c r="E35" i="91"/>
  <c r="N35" i="91"/>
  <c r="I35" i="91"/>
  <c r="C35" i="91"/>
  <c r="M35" i="91"/>
  <c r="H37" i="91"/>
  <c r="D37" i="91"/>
  <c r="O37" i="91"/>
  <c r="J37" i="91"/>
  <c r="E37" i="91"/>
  <c r="N37" i="91"/>
  <c r="I37" i="91"/>
  <c r="C37" i="91"/>
  <c r="M37" i="91"/>
  <c r="P39" i="91"/>
  <c r="H39" i="91"/>
  <c r="D39" i="91"/>
  <c r="O39" i="91"/>
  <c r="J39" i="91"/>
  <c r="E39" i="91"/>
  <c r="N39" i="91"/>
  <c r="I39" i="91"/>
  <c r="C39" i="91"/>
  <c r="M39" i="91"/>
  <c r="O42" i="91"/>
  <c r="F47" i="91"/>
  <c r="Q50" i="91"/>
  <c r="M50" i="91"/>
  <c r="I50" i="91"/>
  <c r="E50" i="91"/>
  <c r="O50" i="91"/>
  <c r="J50" i="91"/>
  <c r="D50" i="91"/>
  <c r="N50" i="91"/>
  <c r="H50" i="91"/>
  <c r="C50" i="91"/>
  <c r="R12" i="91"/>
  <c r="R22" i="91" s="1"/>
  <c r="O28" i="91"/>
  <c r="K28" i="91"/>
  <c r="G28" i="91"/>
  <c r="C28" i="91"/>
  <c r="P28" i="91"/>
  <c r="J28" i="91"/>
  <c r="E28" i="91"/>
  <c r="N28" i="91"/>
  <c r="I28" i="91"/>
  <c r="D28" i="91"/>
  <c r="M28" i="91"/>
  <c r="F6" i="91"/>
  <c r="J8" i="91"/>
  <c r="J10" i="91"/>
  <c r="N10" i="91"/>
  <c r="Q28" i="91"/>
  <c r="O47" i="91"/>
  <c r="K47" i="91"/>
  <c r="G47" i="91"/>
  <c r="C47" i="91"/>
  <c r="P47" i="91"/>
  <c r="J47" i="91"/>
  <c r="E47" i="91"/>
  <c r="N47" i="91"/>
  <c r="I47" i="91"/>
  <c r="M47" i="91"/>
  <c r="C6" i="91"/>
  <c r="K6" i="91"/>
  <c r="G8" i="91"/>
  <c r="K8" i="91"/>
  <c r="C10" i="91"/>
  <c r="K10" i="91"/>
  <c r="O10" i="91"/>
  <c r="O2" i="91"/>
  <c r="F5" i="91"/>
  <c r="J5" i="91"/>
  <c r="D6" i="91"/>
  <c r="H6" i="91"/>
  <c r="F7" i="91"/>
  <c r="J7" i="91"/>
  <c r="D8" i="91"/>
  <c r="H8" i="91"/>
  <c r="F9" i="91"/>
  <c r="J9" i="91"/>
  <c r="D10" i="91"/>
  <c r="H10" i="91"/>
  <c r="P12" i="91"/>
  <c r="E25" i="91"/>
  <c r="M25" i="91"/>
  <c r="D30" i="91"/>
  <c r="N30" i="91"/>
  <c r="F35" i="91"/>
  <c r="Q35" i="91"/>
  <c r="F37" i="91"/>
  <c r="F39" i="91"/>
  <c r="Q39" i="91"/>
  <c r="P42" i="91"/>
  <c r="H47" i="91"/>
  <c r="O49" i="91"/>
  <c r="K49" i="91"/>
  <c r="G49" i="91"/>
  <c r="C49" i="91"/>
  <c r="Q49" i="91"/>
  <c r="F49" i="91"/>
  <c r="P49" i="91"/>
  <c r="J49" i="91"/>
  <c r="E49" i="91"/>
  <c r="M49" i="91"/>
  <c r="F50" i="91"/>
  <c r="P50" i="91"/>
  <c r="E26" i="91"/>
  <c r="I26" i="91"/>
  <c r="M26" i="91"/>
  <c r="F27" i="91"/>
  <c r="K27" i="91"/>
  <c r="Q29" i="91"/>
  <c r="M29" i="91"/>
  <c r="I29" i="91"/>
  <c r="E29" i="91"/>
  <c r="G29" i="91"/>
  <c r="O45" i="91"/>
  <c r="K45" i="91"/>
  <c r="G45" i="91"/>
  <c r="C45" i="91"/>
  <c r="H45" i="91"/>
  <c r="M45" i="91"/>
  <c r="Q48" i="91"/>
  <c r="M48" i="91"/>
  <c r="I48" i="91"/>
  <c r="E48" i="91"/>
  <c r="G48" i="91"/>
  <c r="F26" i="91"/>
  <c r="J26" i="91"/>
  <c r="N26" i="91"/>
  <c r="Q27" i="91"/>
  <c r="M27" i="91"/>
  <c r="I27" i="91"/>
  <c r="E27" i="91"/>
  <c r="G27" i="91"/>
  <c r="C29" i="91"/>
  <c r="H29" i="91"/>
  <c r="N29" i="91"/>
  <c r="D45" i="91"/>
  <c r="I45" i="91"/>
  <c r="N45" i="91"/>
  <c r="Q46" i="91"/>
  <c r="M46" i="91"/>
  <c r="I46" i="91"/>
  <c r="E46" i="91"/>
  <c r="G46" i="91"/>
  <c r="C48" i="91"/>
  <c r="H48" i="91"/>
  <c r="N48" i="91"/>
  <c r="F36" i="91"/>
  <c r="J36" i="91"/>
  <c r="F38" i="91"/>
  <c r="J38" i="91"/>
  <c r="F40" i="91"/>
  <c r="J40" i="91"/>
  <c r="J18" i="90"/>
  <c r="G5" i="90"/>
  <c r="G7" i="90"/>
  <c r="P9" i="90"/>
  <c r="H9" i="90"/>
  <c r="D9" i="90"/>
  <c r="M9" i="90"/>
  <c r="J16" i="90"/>
  <c r="C18" i="90"/>
  <c r="Q27" i="90"/>
  <c r="M27" i="90"/>
  <c r="I27" i="90"/>
  <c r="E27" i="90"/>
  <c r="O27" i="90"/>
  <c r="J27" i="90"/>
  <c r="D27" i="90"/>
  <c r="N27" i="90"/>
  <c r="H27" i="90"/>
  <c r="C27" i="90"/>
  <c r="Q29" i="90"/>
  <c r="M29" i="90"/>
  <c r="I29" i="90"/>
  <c r="E29" i="90"/>
  <c r="P29" i="90"/>
  <c r="K29" i="90"/>
  <c r="F29" i="90"/>
  <c r="O29" i="90"/>
  <c r="J29" i="90"/>
  <c r="D29" i="90"/>
  <c r="H37" i="90"/>
  <c r="D37" i="90"/>
  <c r="O37" i="90"/>
  <c r="K37" i="90"/>
  <c r="G37" i="90"/>
  <c r="C37" i="90"/>
  <c r="N37" i="90"/>
  <c r="F37" i="90"/>
  <c r="M37" i="90"/>
  <c r="E37" i="90"/>
  <c r="C7" i="90"/>
  <c r="I7" i="90"/>
  <c r="C9" i="90"/>
  <c r="I9" i="90"/>
  <c r="N9" i="90"/>
  <c r="C16" i="90"/>
  <c r="F18" i="90"/>
  <c r="G20" i="90"/>
  <c r="E26" i="90"/>
  <c r="F27" i="90"/>
  <c r="P27" i="90"/>
  <c r="C29" i="90"/>
  <c r="N29" i="90"/>
  <c r="I37" i="90"/>
  <c r="P39" i="90"/>
  <c r="H39" i="90"/>
  <c r="D39" i="90"/>
  <c r="O39" i="90"/>
  <c r="K39" i="90"/>
  <c r="G39" i="90"/>
  <c r="C39" i="90"/>
  <c r="Q39" i="90"/>
  <c r="I39" i="90"/>
  <c r="N39" i="90"/>
  <c r="F39" i="90"/>
  <c r="Q50" i="90"/>
  <c r="M50" i="90"/>
  <c r="I50" i="90"/>
  <c r="E50" i="90"/>
  <c r="P50" i="90"/>
  <c r="H50" i="90"/>
  <c r="D50" i="90"/>
  <c r="N50" i="90"/>
  <c r="F50" i="90"/>
  <c r="K50" i="90"/>
  <c r="C50" i="90"/>
  <c r="Q18" i="90"/>
  <c r="M18" i="90"/>
  <c r="I18" i="90"/>
  <c r="E18" i="90"/>
  <c r="P18" i="90"/>
  <c r="H18" i="90"/>
  <c r="D18" i="90"/>
  <c r="P5" i="90"/>
  <c r="H5" i="90"/>
  <c r="D5" i="90"/>
  <c r="M5" i="90"/>
  <c r="P7" i="90"/>
  <c r="H7" i="90"/>
  <c r="D7" i="90"/>
  <c r="M7" i="90"/>
  <c r="G9" i="90"/>
  <c r="Q16" i="90"/>
  <c r="M16" i="90"/>
  <c r="I16" i="90"/>
  <c r="E16" i="90"/>
  <c r="P16" i="90"/>
  <c r="H16" i="90"/>
  <c r="D16" i="90"/>
  <c r="K18" i="90"/>
  <c r="O26" i="90"/>
  <c r="Q26" i="90"/>
  <c r="H26" i="90"/>
  <c r="D26" i="90"/>
  <c r="P26" i="90"/>
  <c r="K26" i="90"/>
  <c r="G26" i="90"/>
  <c r="C26" i="90"/>
  <c r="J26" i="90"/>
  <c r="C5" i="90"/>
  <c r="I5" i="90"/>
  <c r="E5" i="90"/>
  <c r="J5" i="90"/>
  <c r="O5" i="90"/>
  <c r="E7" i="90"/>
  <c r="J7" i="90"/>
  <c r="O7" i="90"/>
  <c r="E9" i="90"/>
  <c r="J9" i="90"/>
  <c r="O9" i="90"/>
  <c r="F16" i="90"/>
  <c r="N16" i="90"/>
  <c r="G18" i="90"/>
  <c r="O18" i="90"/>
  <c r="Q20" i="90"/>
  <c r="M20" i="90"/>
  <c r="I20" i="90"/>
  <c r="E20" i="90"/>
  <c r="P20" i="90"/>
  <c r="H20" i="90"/>
  <c r="D20" i="90"/>
  <c r="J20" i="90"/>
  <c r="F26" i="90"/>
  <c r="N26" i="90"/>
  <c r="G27" i="90"/>
  <c r="G29" i="90"/>
  <c r="J37" i="90"/>
  <c r="G50" i="90"/>
  <c r="F15" i="90"/>
  <c r="J15" i="90"/>
  <c r="N15" i="90"/>
  <c r="F17" i="90"/>
  <c r="J17" i="90"/>
  <c r="N17" i="90"/>
  <c r="F19" i="90"/>
  <c r="J19" i="90"/>
  <c r="N19" i="90"/>
  <c r="O30" i="90"/>
  <c r="K30" i="90"/>
  <c r="G30" i="90"/>
  <c r="C30" i="90"/>
  <c r="H30" i="90"/>
  <c r="M30" i="90"/>
  <c r="P35" i="90"/>
  <c r="H35" i="90"/>
  <c r="D35" i="90"/>
  <c r="O35" i="90"/>
  <c r="K35" i="90"/>
  <c r="G35" i="90"/>
  <c r="C35" i="90"/>
  <c r="J35" i="90"/>
  <c r="Q48" i="90"/>
  <c r="M48" i="90"/>
  <c r="I48" i="90"/>
  <c r="E48" i="90"/>
  <c r="P48" i="90"/>
  <c r="H48" i="90"/>
  <c r="D48" i="90"/>
  <c r="J48" i="90"/>
  <c r="O32" i="90"/>
  <c r="R42" i="90"/>
  <c r="F6" i="90"/>
  <c r="J6" i="90"/>
  <c r="F8" i="90"/>
  <c r="J8" i="90"/>
  <c r="F10" i="90"/>
  <c r="J10" i="90"/>
  <c r="C15" i="90"/>
  <c r="G15" i="90"/>
  <c r="K15" i="90"/>
  <c r="C17" i="90"/>
  <c r="G17" i="90"/>
  <c r="K17" i="90"/>
  <c r="C19" i="90"/>
  <c r="G19" i="90"/>
  <c r="K19" i="90"/>
  <c r="F25" i="90"/>
  <c r="J25" i="90"/>
  <c r="O28" i="90"/>
  <c r="K28" i="90"/>
  <c r="G28" i="90"/>
  <c r="C28" i="90"/>
  <c r="H28" i="90"/>
  <c r="M28" i="90"/>
  <c r="D30" i="90"/>
  <c r="I30" i="90"/>
  <c r="N30" i="90"/>
  <c r="E35" i="90"/>
  <c r="M35" i="90"/>
  <c r="Q46" i="90"/>
  <c r="M46" i="90"/>
  <c r="I46" i="90"/>
  <c r="E46" i="90"/>
  <c r="P46" i="90"/>
  <c r="H46" i="90"/>
  <c r="D46" i="90"/>
  <c r="J46" i="90"/>
  <c r="C48" i="90"/>
  <c r="K48" i="90"/>
  <c r="F45" i="90"/>
  <c r="J45" i="90"/>
  <c r="N45" i="90"/>
  <c r="F47" i="90"/>
  <c r="J47" i="90"/>
  <c r="N47" i="90"/>
  <c r="F49" i="90"/>
  <c r="J49" i="90"/>
  <c r="N49" i="90"/>
  <c r="F36" i="90"/>
  <c r="J36" i="90"/>
  <c r="F38" i="90"/>
  <c r="J38" i="90"/>
  <c r="F40" i="90"/>
  <c r="J40" i="90"/>
  <c r="C45" i="90"/>
  <c r="G45" i="90"/>
  <c r="K45" i="90"/>
  <c r="C47" i="90"/>
  <c r="G47" i="90"/>
  <c r="K47" i="90"/>
  <c r="C49" i="90"/>
  <c r="G49" i="90"/>
  <c r="K49" i="90"/>
  <c r="R36" i="91" l="1"/>
  <c r="R9" i="91"/>
  <c r="R26" i="90"/>
  <c r="R25" i="91"/>
  <c r="R7" i="91"/>
  <c r="L38" i="90"/>
  <c r="R45" i="90"/>
  <c r="L40" i="91"/>
  <c r="R40" i="90"/>
  <c r="R25" i="90"/>
  <c r="L36" i="90"/>
  <c r="R48" i="90"/>
  <c r="R8" i="90"/>
  <c r="R36" i="90"/>
  <c r="R47" i="90"/>
  <c r="R35" i="90"/>
  <c r="L10" i="90"/>
  <c r="L6" i="90"/>
  <c r="R19" i="90"/>
  <c r="L20" i="90"/>
  <c r="R16" i="90"/>
  <c r="R46" i="91"/>
  <c r="L48" i="91"/>
  <c r="L49" i="91"/>
  <c r="L47" i="91"/>
  <c r="R49" i="90"/>
  <c r="R48" i="91"/>
  <c r="R38" i="90"/>
  <c r="R46" i="90"/>
  <c r="L28" i="90"/>
  <c r="L25" i="90"/>
  <c r="L8" i="90"/>
  <c r="R15" i="90"/>
  <c r="L46" i="91"/>
  <c r="R5" i="91"/>
  <c r="R6" i="91"/>
  <c r="L5" i="91"/>
  <c r="L45" i="91"/>
  <c r="R50" i="91"/>
  <c r="R40" i="91"/>
  <c r="L38" i="91"/>
  <c r="L36" i="91"/>
  <c r="R38" i="91"/>
  <c r="L26" i="91"/>
  <c r="R29" i="91"/>
  <c r="R26" i="91"/>
  <c r="L27" i="91"/>
  <c r="L29" i="91"/>
  <c r="L10" i="91"/>
  <c r="L8" i="91"/>
  <c r="L6" i="91"/>
  <c r="L9" i="91"/>
  <c r="R8" i="91"/>
  <c r="L7" i="91"/>
  <c r="R10" i="91"/>
  <c r="L45" i="90"/>
  <c r="L46" i="90"/>
  <c r="L49" i="90"/>
  <c r="L47" i="90"/>
  <c r="R39" i="90"/>
  <c r="R37" i="90"/>
  <c r="L27" i="90"/>
  <c r="L19" i="90"/>
  <c r="R20" i="90"/>
  <c r="R17" i="90"/>
  <c r="R18" i="90"/>
  <c r="L17" i="90"/>
  <c r="L15" i="90"/>
  <c r="R7" i="90"/>
  <c r="R10" i="90"/>
  <c r="R6" i="90"/>
  <c r="R28" i="91"/>
  <c r="R39" i="91"/>
  <c r="R35" i="91"/>
  <c r="R37" i="91"/>
  <c r="L39" i="91"/>
  <c r="L35" i="91"/>
  <c r="R27" i="91"/>
  <c r="R45" i="91"/>
  <c r="R49" i="91"/>
  <c r="L30" i="91"/>
  <c r="R47" i="91"/>
  <c r="L28" i="91"/>
  <c r="L50" i="91"/>
  <c r="L37" i="91"/>
  <c r="R30" i="91"/>
  <c r="L25" i="91"/>
  <c r="L35" i="90"/>
  <c r="L50" i="90"/>
  <c r="R9" i="90"/>
  <c r="R5" i="90"/>
  <c r="L37" i="90"/>
  <c r="L48" i="90"/>
  <c r="R30" i="90"/>
  <c r="L26" i="90"/>
  <c r="L7" i="90"/>
  <c r="L5" i="90"/>
  <c r="L39" i="90"/>
  <c r="R27" i="90"/>
  <c r="L30" i="90"/>
  <c r="L40" i="90"/>
  <c r="R28" i="90"/>
  <c r="L16" i="90"/>
  <c r="L18" i="90"/>
  <c r="R50" i="90"/>
  <c r="L29" i="90"/>
  <c r="R29" i="90"/>
  <c r="L9" i="90"/>
  <c r="S36" i="91" l="1"/>
  <c r="S9" i="91"/>
  <c r="S46" i="91"/>
  <c r="S48" i="90"/>
  <c r="S50" i="91"/>
  <c r="S40" i="91"/>
  <c r="S38" i="90"/>
  <c r="S7" i="90"/>
  <c r="S26" i="90"/>
  <c r="S20" i="90"/>
  <c r="S19" i="90"/>
  <c r="S7" i="91"/>
  <c r="S6" i="91"/>
  <c r="S36" i="90"/>
  <c r="S46" i="90"/>
  <c r="S25" i="90"/>
  <c r="S18" i="90"/>
  <c r="S25" i="91"/>
  <c r="S28" i="91"/>
  <c r="S15" i="90"/>
  <c r="S27" i="90"/>
  <c r="S6" i="90"/>
  <c r="S45" i="91"/>
  <c r="S29" i="91"/>
  <c r="S39" i="90"/>
  <c r="S47" i="91"/>
  <c r="S17" i="90"/>
  <c r="S47" i="90"/>
  <c r="S45" i="90"/>
  <c r="S48" i="91"/>
  <c r="S5" i="90"/>
  <c r="S35" i="90"/>
  <c r="S35" i="91"/>
  <c r="S29" i="90"/>
  <c r="S30" i="90"/>
  <c r="S37" i="91"/>
  <c r="S8" i="90"/>
  <c r="S40" i="90"/>
  <c r="S28" i="90"/>
  <c r="S30" i="91"/>
  <c r="S5" i="91"/>
  <c r="S16" i="90"/>
  <c r="S37" i="90"/>
  <c r="S50" i="90"/>
  <c r="S9" i="90"/>
  <c r="S49" i="91"/>
  <c r="S49" i="90"/>
  <c r="S10" i="90"/>
  <c r="S38" i="91"/>
  <c r="S8" i="91"/>
  <c r="S10" i="91"/>
  <c r="S39" i="91"/>
  <c r="S27" i="91"/>
  <c r="S26" i="91"/>
  <c r="P4" i="79" l="1"/>
  <c r="O4" i="79"/>
  <c r="N4" i="79"/>
  <c r="M4" i="79"/>
  <c r="L4" i="79"/>
  <c r="J4" i="79"/>
  <c r="I4" i="79"/>
  <c r="H4" i="79"/>
  <c r="G4" i="79"/>
  <c r="F4" i="79"/>
  <c r="E4" i="79"/>
  <c r="D4" i="79"/>
  <c r="C4" i="79"/>
  <c r="B4" i="79"/>
  <c r="N50" i="88"/>
  <c r="J50" i="88"/>
  <c r="H49" i="88"/>
  <c r="D49" i="88"/>
  <c r="O49" i="88"/>
  <c r="P47" i="88"/>
  <c r="H47" i="88"/>
  <c r="O47" i="88"/>
  <c r="N46" i="88"/>
  <c r="J46" i="88"/>
  <c r="P45" i="88"/>
  <c r="H45" i="88"/>
  <c r="D45" i="88"/>
  <c r="O45" i="88"/>
  <c r="R44" i="88"/>
  <c r="L44" i="88"/>
  <c r="O40" i="88"/>
  <c r="M40" i="88"/>
  <c r="K40" i="88"/>
  <c r="I40" i="88"/>
  <c r="G40" i="88"/>
  <c r="E40" i="88"/>
  <c r="D40" i="88"/>
  <c r="C40" i="88"/>
  <c r="N40" i="88"/>
  <c r="O39" i="88"/>
  <c r="M39" i="88"/>
  <c r="K39" i="88"/>
  <c r="I39" i="88"/>
  <c r="G39" i="88"/>
  <c r="E39" i="88"/>
  <c r="C39" i="88"/>
  <c r="P39" i="88"/>
  <c r="P38" i="88"/>
  <c r="O38" i="88"/>
  <c r="M38" i="88"/>
  <c r="K38" i="88"/>
  <c r="I38" i="88"/>
  <c r="H38" i="88"/>
  <c r="G38" i="88"/>
  <c r="E38" i="88"/>
  <c r="D38" i="88"/>
  <c r="C38" i="88"/>
  <c r="N38" i="88"/>
  <c r="O37" i="88"/>
  <c r="M37" i="88"/>
  <c r="K37" i="88"/>
  <c r="I37" i="88"/>
  <c r="G37" i="88"/>
  <c r="E37" i="88"/>
  <c r="C37" i="88"/>
  <c r="P36" i="88"/>
  <c r="O36" i="88"/>
  <c r="M36" i="88"/>
  <c r="K36" i="88"/>
  <c r="I36" i="88"/>
  <c r="H36" i="88"/>
  <c r="G36" i="88"/>
  <c r="E36" i="88"/>
  <c r="D36" i="88"/>
  <c r="C36" i="88"/>
  <c r="N36" i="88"/>
  <c r="O35" i="88"/>
  <c r="M35" i="88"/>
  <c r="K35" i="88"/>
  <c r="I35" i="88"/>
  <c r="G35" i="88"/>
  <c r="E35" i="88"/>
  <c r="P35" i="88"/>
  <c r="R34" i="88"/>
  <c r="L34" i="88"/>
  <c r="J30" i="88"/>
  <c r="P29" i="88"/>
  <c r="N29" i="88"/>
  <c r="P28" i="88"/>
  <c r="N28" i="88"/>
  <c r="P27" i="88"/>
  <c r="N26" i="88"/>
  <c r="K26" i="88"/>
  <c r="M25" i="88"/>
  <c r="P25" i="88"/>
  <c r="R24" i="88"/>
  <c r="L24" i="88"/>
  <c r="N10" i="88"/>
  <c r="M10" i="88"/>
  <c r="F10" i="88"/>
  <c r="E10" i="88"/>
  <c r="Q10" i="88"/>
  <c r="Q9" i="88"/>
  <c r="P9" i="88"/>
  <c r="O9" i="88"/>
  <c r="M9" i="88"/>
  <c r="K9" i="88"/>
  <c r="I9" i="88"/>
  <c r="H9" i="88"/>
  <c r="G9" i="88"/>
  <c r="E9" i="88"/>
  <c r="D9" i="88"/>
  <c r="C9" i="88"/>
  <c r="N9" i="88"/>
  <c r="N8" i="88"/>
  <c r="Q7" i="88"/>
  <c r="P7" i="88"/>
  <c r="O7" i="88"/>
  <c r="M7" i="88"/>
  <c r="K7" i="88"/>
  <c r="I7" i="88"/>
  <c r="H7" i="88"/>
  <c r="G7" i="88"/>
  <c r="E7" i="88"/>
  <c r="D7" i="88"/>
  <c r="C7" i="88"/>
  <c r="N7" i="88"/>
  <c r="Q6" i="88"/>
  <c r="I6" i="88"/>
  <c r="M6" i="88"/>
  <c r="Q5" i="88"/>
  <c r="O5" i="88"/>
  <c r="M5" i="88"/>
  <c r="H5" i="88"/>
  <c r="E5" i="88"/>
  <c r="D5" i="88"/>
  <c r="C5" i="88"/>
  <c r="N5" i="88"/>
  <c r="R4" i="88"/>
  <c r="R12" i="88"/>
  <c r="B50" i="85"/>
  <c r="G50" i="85" s="1"/>
  <c r="B49" i="85"/>
  <c r="H49" i="85" s="1"/>
  <c r="B48" i="85"/>
  <c r="O48" i="85" s="1"/>
  <c r="B47" i="85"/>
  <c r="D47" i="85" s="1"/>
  <c r="B46" i="85"/>
  <c r="P46" i="85" s="1"/>
  <c r="B45" i="85"/>
  <c r="R44" i="85"/>
  <c r="L44" i="85"/>
  <c r="K42" i="85"/>
  <c r="H42" i="85"/>
  <c r="G42" i="85"/>
  <c r="D42" i="85"/>
  <c r="B40" i="85"/>
  <c r="N40" i="85" s="1"/>
  <c r="B39" i="85"/>
  <c r="K39" i="85" s="1"/>
  <c r="B38" i="85"/>
  <c r="Q38" i="85" s="1"/>
  <c r="B37" i="85"/>
  <c r="B36" i="85"/>
  <c r="B35" i="85"/>
  <c r="K35" i="85" s="1"/>
  <c r="R34" i="85"/>
  <c r="L34" i="85"/>
  <c r="L32" i="85"/>
  <c r="K32" i="85"/>
  <c r="H32" i="85"/>
  <c r="G32" i="85"/>
  <c r="D32" i="85"/>
  <c r="B30" i="85"/>
  <c r="M30" i="85" s="1"/>
  <c r="B29" i="85"/>
  <c r="B28" i="85"/>
  <c r="P28" i="85" s="1"/>
  <c r="B27" i="85"/>
  <c r="N27" i="85" s="1"/>
  <c r="B26" i="85"/>
  <c r="J26" i="85" s="1"/>
  <c r="B25" i="85"/>
  <c r="Q25" i="85" s="1"/>
  <c r="R24" i="85"/>
  <c r="L24" i="85"/>
  <c r="L22" i="85"/>
  <c r="K22" i="85"/>
  <c r="H22" i="85"/>
  <c r="G22" i="85"/>
  <c r="D22" i="85"/>
  <c r="B20" i="85"/>
  <c r="N20" i="85" s="1"/>
  <c r="B19" i="85"/>
  <c r="B18" i="85"/>
  <c r="N18" i="85" s="1"/>
  <c r="B17" i="85"/>
  <c r="I17" i="85" s="1"/>
  <c r="B16" i="85"/>
  <c r="N16" i="85" s="1"/>
  <c r="B15" i="85"/>
  <c r="R14" i="85"/>
  <c r="L14" i="85"/>
  <c r="L12" i="85"/>
  <c r="K12" i="85"/>
  <c r="H12" i="85"/>
  <c r="G12" i="85"/>
  <c r="D12" i="85"/>
  <c r="B10" i="85"/>
  <c r="B9" i="85"/>
  <c r="P9" i="85" s="1"/>
  <c r="B8" i="85"/>
  <c r="N8" i="85" s="1"/>
  <c r="B7" i="85"/>
  <c r="P7" i="85" s="1"/>
  <c r="B6" i="85"/>
  <c r="H6" i="85" s="1"/>
  <c r="B5" i="85"/>
  <c r="P5" i="85" s="1"/>
  <c r="R4" i="85"/>
  <c r="L4" i="85"/>
  <c r="S4" i="85" s="1"/>
  <c r="R12" i="85"/>
  <c r="R22" i="85" s="1"/>
  <c r="L2" i="85"/>
  <c r="K2" i="85"/>
  <c r="H2" i="85"/>
  <c r="G2" i="85"/>
  <c r="D2" i="85"/>
  <c r="B50" i="84"/>
  <c r="O50" i="84" s="1"/>
  <c r="B49" i="84"/>
  <c r="O49" i="84" s="1"/>
  <c r="B48" i="84"/>
  <c r="O48" i="84" s="1"/>
  <c r="B47" i="84"/>
  <c r="D47" i="84" s="1"/>
  <c r="B46" i="84"/>
  <c r="G46" i="84" s="1"/>
  <c r="B45" i="84"/>
  <c r="O45" i="84" s="1"/>
  <c r="R44" i="84"/>
  <c r="L44" i="84"/>
  <c r="K42" i="84"/>
  <c r="H42" i="84"/>
  <c r="G42" i="84"/>
  <c r="D42" i="84"/>
  <c r="B40" i="84"/>
  <c r="O40" i="84" s="1"/>
  <c r="B39" i="84"/>
  <c r="J39" i="84" s="1"/>
  <c r="B38" i="84"/>
  <c r="B37" i="84"/>
  <c r="B36" i="84"/>
  <c r="B35" i="84"/>
  <c r="I35" i="84" s="1"/>
  <c r="R34" i="84"/>
  <c r="L34" i="84"/>
  <c r="L32" i="84"/>
  <c r="K32" i="84"/>
  <c r="H32" i="84"/>
  <c r="G32" i="84"/>
  <c r="D32" i="84"/>
  <c r="B30" i="84"/>
  <c r="O30" i="84" s="1"/>
  <c r="B29" i="84"/>
  <c r="N29" i="84" s="1"/>
  <c r="B28" i="84"/>
  <c r="H28" i="84" s="1"/>
  <c r="B27" i="84"/>
  <c r="O27" i="84" s="1"/>
  <c r="B26" i="84"/>
  <c r="O26" i="84" s="1"/>
  <c r="B25" i="84"/>
  <c r="C25" i="84" s="1"/>
  <c r="R24" i="84"/>
  <c r="L24" i="84"/>
  <c r="L22" i="84"/>
  <c r="K22" i="84"/>
  <c r="H22" i="84"/>
  <c r="G22" i="84"/>
  <c r="D22" i="84"/>
  <c r="B20" i="84"/>
  <c r="E20" i="84" s="1"/>
  <c r="B19" i="84"/>
  <c r="B18" i="84"/>
  <c r="O18" i="84" s="1"/>
  <c r="B17" i="84"/>
  <c r="G17" i="84" s="1"/>
  <c r="B16" i="84"/>
  <c r="B15" i="84"/>
  <c r="K15" i="84" s="1"/>
  <c r="R14" i="84"/>
  <c r="L14" i="84"/>
  <c r="L12" i="84"/>
  <c r="K12" i="84"/>
  <c r="H12" i="84"/>
  <c r="G12" i="84"/>
  <c r="D12" i="84"/>
  <c r="B10" i="84"/>
  <c r="B9" i="84"/>
  <c r="B8" i="84"/>
  <c r="B7" i="84"/>
  <c r="N7" i="84" s="1"/>
  <c r="B6" i="84"/>
  <c r="Q6" i="84" s="1"/>
  <c r="B5" i="84"/>
  <c r="R4" i="84"/>
  <c r="L4" i="84"/>
  <c r="P22" i="84"/>
  <c r="L2" i="84"/>
  <c r="K2" i="84"/>
  <c r="H2" i="84"/>
  <c r="G2" i="84"/>
  <c r="D2" i="84"/>
  <c r="B50" i="83"/>
  <c r="G50" i="83" s="1"/>
  <c r="B49" i="83"/>
  <c r="B48" i="83"/>
  <c r="P48" i="83" s="1"/>
  <c r="B47" i="83"/>
  <c r="B46" i="83"/>
  <c r="B45" i="83"/>
  <c r="C45" i="83" s="1"/>
  <c r="R44" i="83"/>
  <c r="L44" i="83"/>
  <c r="K42" i="83"/>
  <c r="H42" i="83"/>
  <c r="G42" i="83"/>
  <c r="D42" i="83"/>
  <c r="B40" i="83"/>
  <c r="N40" i="83" s="1"/>
  <c r="B39" i="83"/>
  <c r="K39" i="83" s="1"/>
  <c r="B38" i="83"/>
  <c r="B37" i="83"/>
  <c r="B36" i="83"/>
  <c r="B35" i="83"/>
  <c r="R34" i="83"/>
  <c r="L34" i="83"/>
  <c r="L32" i="83"/>
  <c r="K32" i="83"/>
  <c r="H32" i="83"/>
  <c r="G32" i="83"/>
  <c r="D32" i="83"/>
  <c r="B30" i="83"/>
  <c r="C30" i="83" s="1"/>
  <c r="B29" i="83"/>
  <c r="P29" i="83" s="1"/>
  <c r="B28" i="83"/>
  <c r="H28" i="83" s="1"/>
  <c r="B27" i="83"/>
  <c r="B26" i="83"/>
  <c r="O26" i="83" s="1"/>
  <c r="B25" i="83"/>
  <c r="M25" i="83" s="1"/>
  <c r="R24" i="83"/>
  <c r="L24" i="83"/>
  <c r="L22" i="83"/>
  <c r="K22" i="83"/>
  <c r="H22" i="83"/>
  <c r="G22" i="83"/>
  <c r="D22" i="83"/>
  <c r="B20" i="83"/>
  <c r="N20" i="83" s="1"/>
  <c r="B19" i="83"/>
  <c r="O19" i="83" s="1"/>
  <c r="B18" i="83"/>
  <c r="H18" i="83" s="1"/>
  <c r="B17" i="83"/>
  <c r="E17" i="83" s="1"/>
  <c r="B16" i="83"/>
  <c r="Q16" i="83" s="1"/>
  <c r="B15" i="83"/>
  <c r="R14" i="83"/>
  <c r="L14" i="83"/>
  <c r="L12" i="83"/>
  <c r="K12" i="83"/>
  <c r="H12" i="83"/>
  <c r="G12" i="83"/>
  <c r="D12" i="83"/>
  <c r="B10" i="83"/>
  <c r="N10" i="83" s="1"/>
  <c r="B9" i="83"/>
  <c r="P9" i="83" s="1"/>
  <c r="B8" i="83"/>
  <c r="N8" i="83" s="1"/>
  <c r="B7" i="83"/>
  <c r="P7" i="83" s="1"/>
  <c r="B6" i="83"/>
  <c r="N6" i="83" s="1"/>
  <c r="B5" i="83"/>
  <c r="R4" i="83"/>
  <c r="L4" i="83"/>
  <c r="P42" i="83"/>
  <c r="L2" i="83"/>
  <c r="K2" i="83"/>
  <c r="H2" i="83"/>
  <c r="G2" i="83"/>
  <c r="D2" i="83"/>
  <c r="O9" i="84" l="1"/>
  <c r="C9" i="84"/>
  <c r="P5" i="83"/>
  <c r="M5" i="83"/>
  <c r="C5" i="83"/>
  <c r="I37" i="84"/>
  <c r="Q37" i="84"/>
  <c r="P37" i="84"/>
  <c r="O15" i="83"/>
  <c r="C15" i="83"/>
  <c r="N38" i="83"/>
  <c r="Q38" i="83"/>
  <c r="H47" i="83"/>
  <c r="D47" i="83"/>
  <c r="N36" i="85"/>
  <c r="Q36" i="85"/>
  <c r="N36" i="83"/>
  <c r="Q36" i="83"/>
  <c r="Q37" i="83"/>
  <c r="P37" i="83"/>
  <c r="K38" i="84"/>
  <c r="Q38" i="84"/>
  <c r="C35" i="83"/>
  <c r="Q35" i="83"/>
  <c r="I36" i="84"/>
  <c r="Q36" i="84"/>
  <c r="M37" i="85"/>
  <c r="P37" i="85"/>
  <c r="Q37" i="85"/>
  <c r="S4" i="88"/>
  <c r="S24" i="88"/>
  <c r="S34" i="85"/>
  <c r="S24" i="85"/>
  <c r="O12" i="85"/>
  <c r="R32" i="85"/>
  <c r="O2" i="85"/>
  <c r="P12" i="85"/>
  <c r="P22" i="85"/>
  <c r="P42" i="85"/>
  <c r="P2" i="85"/>
  <c r="S4" i="84"/>
  <c r="S14" i="84"/>
  <c r="S24" i="83"/>
  <c r="O2" i="83"/>
  <c r="P2" i="83"/>
  <c r="R12" i="83"/>
  <c r="R22" i="83" s="1"/>
  <c r="S34" i="83"/>
  <c r="O12" i="83"/>
  <c r="S14" i="83"/>
  <c r="P12" i="83"/>
  <c r="P32" i="83"/>
  <c r="S34" i="88"/>
  <c r="S44" i="85"/>
  <c r="S14" i="85"/>
  <c r="S44" i="84"/>
  <c r="S34" i="84"/>
  <c r="S24" i="84"/>
  <c r="S44" i="83"/>
  <c r="S4" i="83"/>
  <c r="R5" i="88"/>
  <c r="J8" i="88"/>
  <c r="J6" i="88"/>
  <c r="E8" i="88"/>
  <c r="M8" i="88"/>
  <c r="E6" i="88"/>
  <c r="F8" i="88"/>
  <c r="R9" i="88"/>
  <c r="I10" i="88"/>
  <c r="O7" i="79"/>
  <c r="Q48" i="88"/>
  <c r="M48" i="88"/>
  <c r="I48" i="88"/>
  <c r="E48" i="88"/>
  <c r="P48" i="88"/>
  <c r="H48" i="88"/>
  <c r="D48" i="88"/>
  <c r="O48" i="88"/>
  <c r="K48" i="88"/>
  <c r="G48" i="88"/>
  <c r="C48" i="88"/>
  <c r="N48" i="88"/>
  <c r="J48" i="88"/>
  <c r="F48" i="88"/>
  <c r="P8" i="88"/>
  <c r="H8" i="88"/>
  <c r="D8" i="88"/>
  <c r="O8" i="88"/>
  <c r="K8" i="88"/>
  <c r="G8" i="88"/>
  <c r="C8" i="88"/>
  <c r="P6" i="88"/>
  <c r="H6" i="88"/>
  <c r="D6" i="88"/>
  <c r="O6" i="88"/>
  <c r="K6" i="88"/>
  <c r="G6" i="88"/>
  <c r="C6" i="88"/>
  <c r="R42" i="88"/>
  <c r="R32" i="88"/>
  <c r="F6" i="88"/>
  <c r="N6" i="88"/>
  <c r="R7" i="88"/>
  <c r="I8" i="88"/>
  <c r="Q8" i="88"/>
  <c r="P10" i="88"/>
  <c r="H10" i="88"/>
  <c r="D10" i="88"/>
  <c r="O10" i="88"/>
  <c r="K10" i="88"/>
  <c r="G10" i="88"/>
  <c r="C10" i="88"/>
  <c r="J10" i="88"/>
  <c r="R22" i="88"/>
  <c r="O13" i="79"/>
  <c r="O30" i="88"/>
  <c r="K30" i="88"/>
  <c r="M30" i="88"/>
  <c r="P30" i="88"/>
  <c r="N30" i="88"/>
  <c r="J25" i="88"/>
  <c r="J27" i="88"/>
  <c r="O25" i="88"/>
  <c r="O28" i="88"/>
  <c r="K28" i="88"/>
  <c r="M28" i="88"/>
  <c r="J28" i="88"/>
  <c r="Q46" i="88"/>
  <c r="M46" i="88"/>
  <c r="I46" i="88"/>
  <c r="H10" i="79" s="1"/>
  <c r="AB24" i="93" s="1"/>
  <c r="E46" i="88"/>
  <c r="P46" i="88"/>
  <c r="H46" i="88"/>
  <c r="D46" i="88"/>
  <c r="O46" i="88"/>
  <c r="K46" i="88"/>
  <c r="G46" i="88"/>
  <c r="C46" i="88"/>
  <c r="Q50" i="88"/>
  <c r="M50" i="88"/>
  <c r="I50" i="88"/>
  <c r="E50" i="88"/>
  <c r="P50" i="88"/>
  <c r="H50" i="88"/>
  <c r="D50" i="88"/>
  <c r="O50" i="88"/>
  <c r="K50" i="88"/>
  <c r="G50" i="88"/>
  <c r="C50" i="88"/>
  <c r="N25" i="88"/>
  <c r="M27" i="88"/>
  <c r="O27" i="88"/>
  <c r="K27" i="88"/>
  <c r="R36" i="88"/>
  <c r="F5" i="88"/>
  <c r="J5" i="88"/>
  <c r="F7" i="88"/>
  <c r="J7" i="88"/>
  <c r="F9" i="88"/>
  <c r="J9" i="88"/>
  <c r="O26" i="88"/>
  <c r="M26" i="88"/>
  <c r="J26" i="88"/>
  <c r="P26" i="88"/>
  <c r="N27" i="88"/>
  <c r="M29" i="88"/>
  <c r="O29" i="88"/>
  <c r="K29" i="88"/>
  <c r="J29" i="88"/>
  <c r="R38" i="88"/>
  <c r="S44" i="88"/>
  <c r="F46" i="88"/>
  <c r="F50" i="88"/>
  <c r="F35" i="88"/>
  <c r="J35" i="88"/>
  <c r="N35" i="88"/>
  <c r="R35" i="88" s="1"/>
  <c r="F37" i="88"/>
  <c r="J37" i="88"/>
  <c r="N37" i="88"/>
  <c r="R37" i="88" s="1"/>
  <c r="F39" i="88"/>
  <c r="J39" i="88"/>
  <c r="N39" i="88"/>
  <c r="R39" i="88" s="1"/>
  <c r="H40" i="88"/>
  <c r="P40" i="88"/>
  <c r="R40" i="88" s="1"/>
  <c r="E45" i="88"/>
  <c r="I45" i="88"/>
  <c r="M45" i="88"/>
  <c r="Q45" i="88"/>
  <c r="E47" i="88"/>
  <c r="I47" i="88"/>
  <c r="M47" i="88"/>
  <c r="Q47" i="88"/>
  <c r="E49" i="88"/>
  <c r="I49" i="88"/>
  <c r="M49" i="88"/>
  <c r="Q49" i="88"/>
  <c r="F45" i="88"/>
  <c r="J45" i="88"/>
  <c r="N45" i="88"/>
  <c r="F47" i="88"/>
  <c r="J47" i="88"/>
  <c r="N47" i="88"/>
  <c r="F49" i="88"/>
  <c r="J49" i="88"/>
  <c r="N49" i="88"/>
  <c r="H35" i="88"/>
  <c r="F36" i="88"/>
  <c r="J36" i="88"/>
  <c r="D37" i="88"/>
  <c r="H37" i="88"/>
  <c r="F38" i="88"/>
  <c r="J38" i="88"/>
  <c r="D39" i="88"/>
  <c r="H39" i="88"/>
  <c r="F40" i="88"/>
  <c r="J40" i="88"/>
  <c r="B7" i="79"/>
  <c r="J12" i="93" s="1"/>
  <c r="G45" i="88"/>
  <c r="K45" i="88"/>
  <c r="C47" i="88"/>
  <c r="G47" i="88"/>
  <c r="K47" i="88"/>
  <c r="G49" i="88"/>
  <c r="K49" i="88"/>
  <c r="I6" i="84"/>
  <c r="F35" i="83"/>
  <c r="M7" i="85"/>
  <c r="G35" i="83"/>
  <c r="C36" i="84"/>
  <c r="D20" i="83"/>
  <c r="C36" i="83"/>
  <c r="H36" i="84"/>
  <c r="C20" i="83"/>
  <c r="P20" i="83"/>
  <c r="D36" i="83"/>
  <c r="P8" i="85"/>
  <c r="H20" i="83"/>
  <c r="K35" i="83"/>
  <c r="H36" i="83"/>
  <c r="O15" i="84"/>
  <c r="K20" i="85"/>
  <c r="H28" i="85"/>
  <c r="O17" i="84"/>
  <c r="E20" i="85"/>
  <c r="O20" i="83"/>
  <c r="P36" i="83"/>
  <c r="O7" i="84"/>
  <c r="E7" i="83"/>
  <c r="K17" i="83"/>
  <c r="G19" i="83"/>
  <c r="P26" i="83"/>
  <c r="F29" i="83"/>
  <c r="G37" i="83"/>
  <c r="E40" i="83"/>
  <c r="D7" i="84"/>
  <c r="D18" i="84"/>
  <c r="C27" i="84"/>
  <c r="N35" i="84"/>
  <c r="G18" i="85"/>
  <c r="D27" i="85"/>
  <c r="D40" i="85"/>
  <c r="F48" i="85"/>
  <c r="I49" i="85"/>
  <c r="I7" i="83"/>
  <c r="I20" i="83"/>
  <c r="J29" i="83"/>
  <c r="O36" i="83"/>
  <c r="K40" i="83"/>
  <c r="F48" i="83"/>
  <c r="K50" i="83"/>
  <c r="E7" i="84"/>
  <c r="C15" i="84"/>
  <c r="H18" i="84"/>
  <c r="C26" i="84"/>
  <c r="D27" i="84"/>
  <c r="E7" i="85"/>
  <c r="D8" i="85"/>
  <c r="I9" i="85"/>
  <c r="Q20" i="85"/>
  <c r="G27" i="85"/>
  <c r="I40" i="85"/>
  <c r="J48" i="85"/>
  <c r="M7" i="83"/>
  <c r="Q40" i="83"/>
  <c r="J48" i="83"/>
  <c r="K7" i="84"/>
  <c r="F15" i="84"/>
  <c r="M18" i="84"/>
  <c r="H26" i="84"/>
  <c r="P27" i="84"/>
  <c r="I7" i="85"/>
  <c r="I8" i="85"/>
  <c r="P48" i="85"/>
  <c r="H6" i="83"/>
  <c r="P6" i="83"/>
  <c r="P46" i="83"/>
  <c r="O46" i="83"/>
  <c r="H46" i="83"/>
  <c r="N5" i="84"/>
  <c r="O5" i="84"/>
  <c r="H5" i="84"/>
  <c r="P6" i="85"/>
  <c r="N10" i="85"/>
  <c r="H10" i="85"/>
  <c r="Q10" i="85"/>
  <c r="E10" i="85"/>
  <c r="P29" i="85"/>
  <c r="F29" i="85"/>
  <c r="D29" i="85"/>
  <c r="C6" i="83"/>
  <c r="Q6" i="83"/>
  <c r="M15" i="83"/>
  <c r="N18" i="83"/>
  <c r="Q18" i="83"/>
  <c r="K18" i="83"/>
  <c r="E18" i="83"/>
  <c r="P18" i="83"/>
  <c r="I18" i="83"/>
  <c r="D18" i="83"/>
  <c r="P27" i="83"/>
  <c r="O27" i="83"/>
  <c r="D27" i="83"/>
  <c r="O16" i="84"/>
  <c r="P16" i="84"/>
  <c r="E16" i="84"/>
  <c r="I38" i="84"/>
  <c r="Q6" i="85"/>
  <c r="C10" i="85"/>
  <c r="O15" i="85"/>
  <c r="P15" i="85"/>
  <c r="H15" i="85"/>
  <c r="N38" i="85"/>
  <c r="H38" i="85"/>
  <c r="E38" i="85"/>
  <c r="K50" i="85"/>
  <c r="I5" i="83"/>
  <c r="D6" i="83"/>
  <c r="K6" i="83"/>
  <c r="K10" i="83"/>
  <c r="E15" i="83"/>
  <c r="P15" i="83"/>
  <c r="C18" i="83"/>
  <c r="O18" i="83"/>
  <c r="N9" i="84"/>
  <c r="H9" i="84"/>
  <c r="F48" i="84"/>
  <c r="K10" i="85"/>
  <c r="E15" i="85"/>
  <c r="N29" i="85"/>
  <c r="C38" i="85"/>
  <c r="I15" i="83"/>
  <c r="Q10" i="84"/>
  <c r="E10" i="84"/>
  <c r="N38" i="84"/>
  <c r="E38" i="84"/>
  <c r="P38" i="84"/>
  <c r="D38" i="84"/>
  <c r="N40" i="84"/>
  <c r="H40" i="84"/>
  <c r="C40" i="84"/>
  <c r="O47" i="84"/>
  <c r="M47" i="84"/>
  <c r="N6" i="85"/>
  <c r="O6" i="85"/>
  <c r="E6" i="85"/>
  <c r="K6" i="85"/>
  <c r="D6" i="85"/>
  <c r="I6" i="83"/>
  <c r="E10" i="83"/>
  <c r="D15" i="83"/>
  <c r="G17" i="83"/>
  <c r="Q17" i="83"/>
  <c r="F17" i="83"/>
  <c r="O17" i="83"/>
  <c r="M18" i="83"/>
  <c r="D46" i="83"/>
  <c r="C5" i="84"/>
  <c r="O20" i="84"/>
  <c r="P20" i="84"/>
  <c r="I25" i="84"/>
  <c r="E25" i="84"/>
  <c r="C6" i="85"/>
  <c r="K29" i="85"/>
  <c r="E6" i="83"/>
  <c r="O6" i="83"/>
  <c r="Q10" i="83"/>
  <c r="H15" i="83"/>
  <c r="Q15" i="83"/>
  <c r="J17" i="83"/>
  <c r="G18" i="83"/>
  <c r="O29" i="83"/>
  <c r="N29" i="83"/>
  <c r="D29" i="83"/>
  <c r="K29" i="83"/>
  <c r="C29" i="83"/>
  <c r="H30" i="83"/>
  <c r="I30" i="83"/>
  <c r="D30" i="83"/>
  <c r="N45" i="83"/>
  <c r="P45" i="83"/>
  <c r="F45" i="83"/>
  <c r="O48" i="83"/>
  <c r="N48" i="83"/>
  <c r="D48" i="83"/>
  <c r="K48" i="83"/>
  <c r="C48" i="83"/>
  <c r="H49" i="83"/>
  <c r="I49" i="83"/>
  <c r="N36" i="84"/>
  <c r="O36" i="84"/>
  <c r="E36" i="84"/>
  <c r="K36" i="84"/>
  <c r="D36" i="84"/>
  <c r="P36" i="84"/>
  <c r="I6" i="85"/>
  <c r="O10" i="85"/>
  <c r="Q15" i="85"/>
  <c r="K38" i="85"/>
  <c r="Q45" i="85"/>
  <c r="J45" i="85"/>
  <c r="F45" i="85"/>
  <c r="E20" i="83"/>
  <c r="K20" i="83"/>
  <c r="Q20" i="83"/>
  <c r="H7" i="84"/>
  <c r="P7" i="84"/>
  <c r="G15" i="84"/>
  <c r="Q18" i="84"/>
  <c r="P26" i="84"/>
  <c r="J27" i="84"/>
  <c r="P40" i="85"/>
  <c r="G20" i="83"/>
  <c r="M20" i="83"/>
  <c r="D26" i="83"/>
  <c r="I36" i="83"/>
  <c r="F37" i="83"/>
  <c r="C7" i="84"/>
  <c r="I7" i="84"/>
  <c r="Q7" i="84"/>
  <c r="N15" i="84"/>
  <c r="K27" i="84"/>
  <c r="D29" i="84"/>
  <c r="D45" i="84"/>
  <c r="M45" i="84"/>
  <c r="C46" i="84"/>
  <c r="N46" i="84"/>
  <c r="E47" i="84"/>
  <c r="P47" i="84"/>
  <c r="G48" i="84"/>
  <c r="D49" i="84"/>
  <c r="M49" i="84"/>
  <c r="G50" i="84"/>
  <c r="E45" i="84"/>
  <c r="P45" i="84"/>
  <c r="F46" i="84"/>
  <c r="O46" i="84"/>
  <c r="H47" i="84"/>
  <c r="Q47" i="84"/>
  <c r="N48" i="84"/>
  <c r="E49" i="84"/>
  <c r="P49" i="84"/>
  <c r="I45" i="84"/>
  <c r="K46" i="84"/>
  <c r="I49" i="84"/>
  <c r="H45" i="84"/>
  <c r="Q45" i="84"/>
  <c r="I47" i="84"/>
  <c r="H49" i="84"/>
  <c r="Q49" i="84"/>
  <c r="Q35" i="84"/>
  <c r="G38" i="84"/>
  <c r="M38" i="84"/>
  <c r="D40" i="84"/>
  <c r="I40" i="84"/>
  <c r="P40" i="84"/>
  <c r="F35" i="84"/>
  <c r="G36" i="84"/>
  <c r="M36" i="84"/>
  <c r="C38" i="84"/>
  <c r="H38" i="84"/>
  <c r="O38" i="84"/>
  <c r="E40" i="84"/>
  <c r="K40" i="84"/>
  <c r="Q40" i="84"/>
  <c r="G40" i="84"/>
  <c r="M40" i="84"/>
  <c r="F25" i="84"/>
  <c r="D26" i="84"/>
  <c r="I26" i="84"/>
  <c r="Q26" i="84"/>
  <c r="F27" i="84"/>
  <c r="N27" i="84"/>
  <c r="F28" i="84"/>
  <c r="F29" i="84"/>
  <c r="D30" i="84"/>
  <c r="M30" i="84"/>
  <c r="Q25" i="84"/>
  <c r="E26" i="84"/>
  <c r="K26" i="84"/>
  <c r="H27" i="84"/>
  <c r="Q28" i="84"/>
  <c r="K29" i="84"/>
  <c r="E30" i="84"/>
  <c r="P30" i="84"/>
  <c r="I30" i="84"/>
  <c r="G26" i="84"/>
  <c r="M26" i="84"/>
  <c r="H30" i="84"/>
  <c r="Q30" i="84"/>
  <c r="H16" i="84"/>
  <c r="Q16" i="84"/>
  <c r="I18" i="84"/>
  <c r="H20" i="84"/>
  <c r="Q20" i="84"/>
  <c r="I16" i="84"/>
  <c r="I20" i="84"/>
  <c r="D16" i="84"/>
  <c r="M16" i="84"/>
  <c r="E18" i="84"/>
  <c r="P18" i="84"/>
  <c r="D20" i="84"/>
  <c r="M20" i="84"/>
  <c r="D5" i="84"/>
  <c r="I5" i="84"/>
  <c r="P5" i="84"/>
  <c r="D9" i="84"/>
  <c r="I9" i="84"/>
  <c r="P9" i="84"/>
  <c r="F10" i="84"/>
  <c r="E5" i="84"/>
  <c r="K5" i="84"/>
  <c r="Q5" i="84"/>
  <c r="G7" i="84"/>
  <c r="M7" i="84"/>
  <c r="E9" i="84"/>
  <c r="K9" i="84"/>
  <c r="Q9" i="84"/>
  <c r="M10" i="84"/>
  <c r="G5" i="84"/>
  <c r="M5" i="84"/>
  <c r="G9" i="84"/>
  <c r="M9" i="84"/>
  <c r="N10" i="84"/>
  <c r="C46" i="85"/>
  <c r="J46" i="85"/>
  <c r="N49" i="85"/>
  <c r="O46" i="85"/>
  <c r="P45" i="85"/>
  <c r="D46" i="85"/>
  <c r="K46" i="85"/>
  <c r="K48" i="85"/>
  <c r="D49" i="85"/>
  <c r="H46" i="85"/>
  <c r="E45" i="85"/>
  <c r="F46" i="85"/>
  <c r="N46" i="85"/>
  <c r="D48" i="85"/>
  <c r="C36" i="85"/>
  <c r="H36" i="85"/>
  <c r="O36" i="85"/>
  <c r="G38" i="85"/>
  <c r="M38" i="85"/>
  <c r="E40" i="85"/>
  <c r="K40" i="85"/>
  <c r="Q40" i="85"/>
  <c r="G36" i="85"/>
  <c r="M36" i="85"/>
  <c r="D36" i="85"/>
  <c r="I36" i="85"/>
  <c r="P36" i="85"/>
  <c r="O38" i="85"/>
  <c r="G40" i="85"/>
  <c r="M40" i="85"/>
  <c r="E36" i="85"/>
  <c r="K36" i="85"/>
  <c r="D38" i="85"/>
  <c r="I38" i="85"/>
  <c r="P38" i="85"/>
  <c r="C40" i="85"/>
  <c r="H40" i="85"/>
  <c r="O40" i="85"/>
  <c r="K26" i="85"/>
  <c r="N30" i="85"/>
  <c r="F25" i="85"/>
  <c r="D26" i="85"/>
  <c r="P26" i="85"/>
  <c r="F30" i="85"/>
  <c r="H25" i="85"/>
  <c r="F26" i="85"/>
  <c r="Q26" i="85"/>
  <c r="H29" i="85"/>
  <c r="O29" i="85"/>
  <c r="H30" i="85"/>
  <c r="C29" i="85"/>
  <c r="J29" i="85"/>
  <c r="M18" i="85"/>
  <c r="C18" i="85"/>
  <c r="H18" i="85"/>
  <c r="O18" i="85"/>
  <c r="G20" i="85"/>
  <c r="M20" i="85"/>
  <c r="I15" i="85"/>
  <c r="D18" i="85"/>
  <c r="I18" i="85"/>
  <c r="P18" i="85"/>
  <c r="C20" i="85"/>
  <c r="H20" i="85"/>
  <c r="O20" i="85"/>
  <c r="D15" i="85"/>
  <c r="M15" i="85"/>
  <c r="E18" i="85"/>
  <c r="K18" i="85"/>
  <c r="Q18" i="85"/>
  <c r="D20" i="85"/>
  <c r="I20" i="85"/>
  <c r="P20" i="85"/>
  <c r="Q5" i="85"/>
  <c r="E5" i="85"/>
  <c r="G6" i="85"/>
  <c r="M6" i="85"/>
  <c r="Q7" i="85"/>
  <c r="E8" i="85"/>
  <c r="K8" i="85"/>
  <c r="Q8" i="85"/>
  <c r="M9" i="85"/>
  <c r="D10" i="85"/>
  <c r="I10" i="85"/>
  <c r="P10" i="85"/>
  <c r="I5" i="85"/>
  <c r="G8" i="85"/>
  <c r="M8" i="85"/>
  <c r="Q9" i="85"/>
  <c r="M5" i="85"/>
  <c r="C8" i="85"/>
  <c r="H8" i="85"/>
  <c r="O8" i="85"/>
  <c r="E9" i="85"/>
  <c r="G10" i="85"/>
  <c r="M10" i="85"/>
  <c r="F16" i="85"/>
  <c r="M17" i="85"/>
  <c r="P19" i="85"/>
  <c r="H19" i="85"/>
  <c r="D19" i="85"/>
  <c r="J39" i="85"/>
  <c r="F5" i="85"/>
  <c r="J7" i="85"/>
  <c r="F9" i="85"/>
  <c r="N9" i="85"/>
  <c r="P16" i="85"/>
  <c r="C19" i="85"/>
  <c r="N19" i="85"/>
  <c r="O25" i="85"/>
  <c r="K25" i="85"/>
  <c r="G25" i="85"/>
  <c r="C25" i="85"/>
  <c r="M25" i="85"/>
  <c r="O28" i="85"/>
  <c r="K28" i="85"/>
  <c r="G28" i="85"/>
  <c r="C28" i="85"/>
  <c r="N28" i="85"/>
  <c r="I28" i="85"/>
  <c r="D28" i="85"/>
  <c r="J28" i="85"/>
  <c r="Q28" i="85"/>
  <c r="E35" i="85"/>
  <c r="E37" i="85"/>
  <c r="K37" i="85"/>
  <c r="E39" i="85"/>
  <c r="O47" i="85"/>
  <c r="K47" i="85"/>
  <c r="G47" i="85"/>
  <c r="C47" i="85"/>
  <c r="P47" i="85"/>
  <c r="J47" i="85"/>
  <c r="E47" i="85"/>
  <c r="N47" i="85"/>
  <c r="I47" i="85"/>
  <c r="M47" i="85"/>
  <c r="P17" i="85"/>
  <c r="H17" i="85"/>
  <c r="D17" i="85"/>
  <c r="G19" i="85"/>
  <c r="P35" i="85"/>
  <c r="H35" i="85"/>
  <c r="D35" i="85"/>
  <c r="N35" i="85"/>
  <c r="I35" i="85"/>
  <c r="C35" i="85"/>
  <c r="Q35" i="85"/>
  <c r="J37" i="85"/>
  <c r="P39" i="85"/>
  <c r="H39" i="85"/>
  <c r="D39" i="85"/>
  <c r="N39" i="85"/>
  <c r="I39" i="85"/>
  <c r="C39" i="85"/>
  <c r="J5" i="85"/>
  <c r="N7" i="85"/>
  <c r="J9" i="85"/>
  <c r="C16" i="85"/>
  <c r="K16" i="85"/>
  <c r="C17" i="85"/>
  <c r="N17" i="85"/>
  <c r="I19" i="85"/>
  <c r="C5" i="85"/>
  <c r="G5" i="85"/>
  <c r="K5" i="85"/>
  <c r="O5" i="85"/>
  <c r="C7" i="85"/>
  <c r="G7" i="85"/>
  <c r="K7" i="85"/>
  <c r="O7" i="85"/>
  <c r="C9" i="85"/>
  <c r="G9" i="85"/>
  <c r="K9" i="85"/>
  <c r="O9" i="85"/>
  <c r="F15" i="85"/>
  <c r="J15" i="85"/>
  <c r="N15" i="85"/>
  <c r="D16" i="85"/>
  <c r="H16" i="85"/>
  <c r="Q16" i="85"/>
  <c r="E17" i="85"/>
  <c r="J17" i="85"/>
  <c r="O17" i="85"/>
  <c r="E19" i="85"/>
  <c r="J19" i="85"/>
  <c r="O19" i="85"/>
  <c r="D25" i="85"/>
  <c r="I25" i="85"/>
  <c r="N25" i="85"/>
  <c r="O26" i="85"/>
  <c r="M26" i="85"/>
  <c r="I26" i="85"/>
  <c r="E26" i="85"/>
  <c r="G26" i="85"/>
  <c r="Q27" i="85"/>
  <c r="M27" i="85"/>
  <c r="I27" i="85"/>
  <c r="E27" i="85"/>
  <c r="P27" i="85"/>
  <c r="K27" i="85"/>
  <c r="F27" i="85"/>
  <c r="H27" i="85"/>
  <c r="O27" i="85"/>
  <c r="E28" i="85"/>
  <c r="O30" i="85"/>
  <c r="K30" i="85"/>
  <c r="G30" i="85"/>
  <c r="C30" i="85"/>
  <c r="P30" i="85"/>
  <c r="J30" i="85"/>
  <c r="E30" i="85"/>
  <c r="I30" i="85"/>
  <c r="Q30" i="85"/>
  <c r="F35" i="85"/>
  <c r="M35" i="85"/>
  <c r="F37" i="85"/>
  <c r="F39" i="85"/>
  <c r="M39" i="85"/>
  <c r="F47" i="85"/>
  <c r="Q47" i="85"/>
  <c r="Q50" i="85"/>
  <c r="M50" i="85"/>
  <c r="I50" i="85"/>
  <c r="E50" i="85"/>
  <c r="O50" i="85"/>
  <c r="J50" i="85"/>
  <c r="D50" i="85"/>
  <c r="N50" i="85"/>
  <c r="H50" i="85"/>
  <c r="C50" i="85"/>
  <c r="J16" i="85"/>
  <c r="O16" i="85"/>
  <c r="G17" i="85"/>
  <c r="M19" i="85"/>
  <c r="J35" i="85"/>
  <c r="H37" i="85"/>
  <c r="D37" i="85"/>
  <c r="N37" i="85"/>
  <c r="I37" i="85"/>
  <c r="C37" i="85"/>
  <c r="Q39" i="85"/>
  <c r="N5" i="85"/>
  <c r="F7" i="85"/>
  <c r="G16" i="85"/>
  <c r="O32" i="85"/>
  <c r="R42" i="85"/>
  <c r="D5" i="85"/>
  <c r="H5" i="85"/>
  <c r="F6" i="85"/>
  <c r="J6" i="85"/>
  <c r="D7" i="85"/>
  <c r="H7" i="85"/>
  <c r="F8" i="85"/>
  <c r="J8" i="85"/>
  <c r="D9" i="85"/>
  <c r="H9" i="85"/>
  <c r="F10" i="85"/>
  <c r="J10" i="85"/>
  <c r="C15" i="85"/>
  <c r="G15" i="85"/>
  <c r="K15" i="85"/>
  <c r="E16" i="85"/>
  <c r="I16" i="85"/>
  <c r="M16" i="85"/>
  <c r="F17" i="85"/>
  <c r="K17" i="85"/>
  <c r="Q17" i="85"/>
  <c r="F19" i="85"/>
  <c r="K19" i="85"/>
  <c r="Q19" i="85"/>
  <c r="O22" i="85"/>
  <c r="E25" i="85"/>
  <c r="J25" i="85"/>
  <c r="P25" i="85"/>
  <c r="C26" i="85"/>
  <c r="H26" i="85"/>
  <c r="N26" i="85"/>
  <c r="C27" i="85"/>
  <c r="J27" i="85"/>
  <c r="F28" i="85"/>
  <c r="M28" i="85"/>
  <c r="D30" i="85"/>
  <c r="P32" i="85"/>
  <c r="G35" i="85"/>
  <c r="O35" i="85"/>
  <c r="G37" i="85"/>
  <c r="O37" i="85"/>
  <c r="G39" i="85"/>
  <c r="O39" i="85"/>
  <c r="O42" i="85"/>
  <c r="H47" i="85"/>
  <c r="O49" i="85"/>
  <c r="K49" i="85"/>
  <c r="G49" i="85"/>
  <c r="C49" i="85"/>
  <c r="Q49" i="85"/>
  <c r="F49" i="85"/>
  <c r="P49" i="85"/>
  <c r="J49" i="85"/>
  <c r="E49" i="85"/>
  <c r="M49" i="85"/>
  <c r="F50" i="85"/>
  <c r="P50" i="85"/>
  <c r="F18" i="85"/>
  <c r="J18" i="85"/>
  <c r="F20" i="85"/>
  <c r="J20" i="85"/>
  <c r="Q29" i="85"/>
  <c r="M29" i="85"/>
  <c r="I29" i="85"/>
  <c r="E29" i="85"/>
  <c r="G29" i="85"/>
  <c r="O45" i="85"/>
  <c r="K45" i="85"/>
  <c r="G45" i="85"/>
  <c r="C45" i="85"/>
  <c r="H45" i="85"/>
  <c r="M45" i="85"/>
  <c r="Q48" i="85"/>
  <c r="M48" i="85"/>
  <c r="I48" i="85"/>
  <c r="E48" i="85"/>
  <c r="G48" i="85"/>
  <c r="D45" i="85"/>
  <c r="I45" i="85"/>
  <c r="N45" i="85"/>
  <c r="Q46" i="85"/>
  <c r="M46" i="85"/>
  <c r="I46" i="85"/>
  <c r="E46" i="85"/>
  <c r="G46" i="85"/>
  <c r="C48" i="85"/>
  <c r="H48" i="85"/>
  <c r="N48" i="85"/>
  <c r="F36" i="85"/>
  <c r="J36" i="85"/>
  <c r="F38" i="85"/>
  <c r="J38" i="85"/>
  <c r="F40" i="85"/>
  <c r="J40" i="85"/>
  <c r="Q19" i="84"/>
  <c r="M19" i="84"/>
  <c r="I19" i="84"/>
  <c r="E19" i="84"/>
  <c r="H19" i="84"/>
  <c r="P19" i="84"/>
  <c r="D19" i="84"/>
  <c r="P6" i="84"/>
  <c r="H6" i="84"/>
  <c r="D6" i="84"/>
  <c r="G6" i="84"/>
  <c r="O6" i="84"/>
  <c r="K6" i="84"/>
  <c r="C6" i="84"/>
  <c r="J6" i="84"/>
  <c r="P8" i="84"/>
  <c r="H8" i="84"/>
  <c r="D8" i="84"/>
  <c r="K8" i="84"/>
  <c r="O8" i="84"/>
  <c r="G8" i="84"/>
  <c r="C8" i="84"/>
  <c r="J8" i="84"/>
  <c r="J19" i="84"/>
  <c r="E8" i="84"/>
  <c r="M8" i="84"/>
  <c r="Q17" i="84"/>
  <c r="M17" i="84"/>
  <c r="I17" i="84"/>
  <c r="E17" i="84"/>
  <c r="D17" i="84"/>
  <c r="P17" i="84"/>
  <c r="H17" i="84"/>
  <c r="J17" i="84"/>
  <c r="C19" i="84"/>
  <c r="K19" i="84"/>
  <c r="P2" i="84"/>
  <c r="E6" i="84"/>
  <c r="M6" i="84"/>
  <c r="F8" i="84"/>
  <c r="N8" i="84"/>
  <c r="I10" i="84"/>
  <c r="Q15" i="84"/>
  <c r="M15" i="84"/>
  <c r="I15" i="84"/>
  <c r="E15" i="84"/>
  <c r="P15" i="84"/>
  <c r="H15" i="84"/>
  <c r="D15" i="84"/>
  <c r="J15" i="84"/>
  <c r="C17" i="84"/>
  <c r="K17" i="84"/>
  <c r="F19" i="84"/>
  <c r="N19" i="84"/>
  <c r="O32" i="84"/>
  <c r="R42" i="84"/>
  <c r="O22" i="84"/>
  <c r="P12" i="84"/>
  <c r="O2" i="84"/>
  <c r="P42" i="84"/>
  <c r="R32" i="84"/>
  <c r="O12" i="84"/>
  <c r="P32" i="84"/>
  <c r="O42" i="84"/>
  <c r="F6" i="84"/>
  <c r="N6" i="84"/>
  <c r="I8" i="84"/>
  <c r="Q8" i="84"/>
  <c r="P10" i="84"/>
  <c r="H10" i="84"/>
  <c r="D10" i="84"/>
  <c r="O10" i="84"/>
  <c r="G10" i="84"/>
  <c r="K10" i="84"/>
  <c r="C10" i="84"/>
  <c r="J10" i="84"/>
  <c r="R12" i="84"/>
  <c r="R22" i="84" s="1"/>
  <c r="F17" i="84"/>
  <c r="N17" i="84"/>
  <c r="G19" i="84"/>
  <c r="O19" i="84"/>
  <c r="P25" i="84"/>
  <c r="H25" i="84"/>
  <c r="D25" i="84"/>
  <c r="O25" i="84"/>
  <c r="K25" i="84"/>
  <c r="G25" i="84"/>
  <c r="N25" i="84"/>
  <c r="J25" i="84"/>
  <c r="M25" i="84"/>
  <c r="P39" i="84"/>
  <c r="H39" i="84"/>
  <c r="D39" i="84"/>
  <c r="O39" i="84"/>
  <c r="K39" i="84"/>
  <c r="G39" i="84"/>
  <c r="C39" i="84"/>
  <c r="Q39" i="84"/>
  <c r="I39" i="84"/>
  <c r="N39" i="84"/>
  <c r="F39" i="84"/>
  <c r="M39" i="84"/>
  <c r="E39" i="84"/>
  <c r="H37" i="84"/>
  <c r="D37" i="84"/>
  <c r="O37" i="84"/>
  <c r="K37" i="84"/>
  <c r="G37" i="84"/>
  <c r="C37" i="84"/>
  <c r="J37" i="84"/>
  <c r="Q50" i="84"/>
  <c r="M50" i="84"/>
  <c r="I50" i="84"/>
  <c r="E50" i="84"/>
  <c r="P50" i="84"/>
  <c r="H50" i="84"/>
  <c r="D50" i="84"/>
  <c r="J50" i="84"/>
  <c r="J16" i="84"/>
  <c r="F18" i="84"/>
  <c r="N18" i="84"/>
  <c r="O28" i="84"/>
  <c r="K28" i="84"/>
  <c r="G28" i="84"/>
  <c r="C28" i="84"/>
  <c r="M28" i="84"/>
  <c r="F16" i="84"/>
  <c r="N16" i="84"/>
  <c r="J18" i="84"/>
  <c r="F20" i="84"/>
  <c r="J20" i="84"/>
  <c r="N20" i="84"/>
  <c r="D28" i="84"/>
  <c r="I28" i="84"/>
  <c r="N28" i="84"/>
  <c r="Q29" i="84"/>
  <c r="M29" i="84"/>
  <c r="I29" i="84"/>
  <c r="E29" i="84"/>
  <c r="P29" i="84"/>
  <c r="H29" i="84"/>
  <c r="G29" i="84"/>
  <c r="O29" i="84"/>
  <c r="P35" i="84"/>
  <c r="H35" i="84"/>
  <c r="D35" i="84"/>
  <c r="O35" i="84"/>
  <c r="K35" i="84"/>
  <c r="G35" i="84"/>
  <c r="C35" i="84"/>
  <c r="J35" i="84"/>
  <c r="E37" i="84"/>
  <c r="M37" i="84"/>
  <c r="Q48" i="84"/>
  <c r="M48" i="84"/>
  <c r="I48" i="84"/>
  <c r="E48" i="84"/>
  <c r="P48" i="84"/>
  <c r="H48" i="84"/>
  <c r="D48" i="84"/>
  <c r="J48" i="84"/>
  <c r="C50" i="84"/>
  <c r="K50" i="84"/>
  <c r="F5" i="84"/>
  <c r="J5" i="84"/>
  <c r="F7" i="84"/>
  <c r="J7" i="84"/>
  <c r="F9" i="84"/>
  <c r="J9" i="84"/>
  <c r="C16" i="84"/>
  <c r="G16" i="84"/>
  <c r="K16" i="84"/>
  <c r="C18" i="84"/>
  <c r="G18" i="84"/>
  <c r="K18" i="84"/>
  <c r="C20" i="84"/>
  <c r="G20" i="84"/>
  <c r="K20" i="84"/>
  <c r="F26" i="84"/>
  <c r="J26" i="84"/>
  <c r="N26" i="84"/>
  <c r="Q27" i="84"/>
  <c r="M27" i="84"/>
  <c r="I27" i="84"/>
  <c r="E27" i="84"/>
  <c r="G27" i="84"/>
  <c r="E28" i="84"/>
  <c r="J28" i="84"/>
  <c r="P28" i="84"/>
  <c r="C29" i="84"/>
  <c r="J29" i="84"/>
  <c r="E35" i="84"/>
  <c r="M35" i="84"/>
  <c r="F37" i="84"/>
  <c r="N37" i="84"/>
  <c r="Q46" i="84"/>
  <c r="M46" i="84"/>
  <c r="I46" i="84"/>
  <c r="E46" i="84"/>
  <c r="P46" i="84"/>
  <c r="H46" i="84"/>
  <c r="D46" i="84"/>
  <c r="J46" i="84"/>
  <c r="C48" i="84"/>
  <c r="K48" i="84"/>
  <c r="F50" i="84"/>
  <c r="N50" i="84"/>
  <c r="F30" i="84"/>
  <c r="J30" i="84"/>
  <c r="N30" i="84"/>
  <c r="F45" i="84"/>
  <c r="J45" i="84"/>
  <c r="N45" i="84"/>
  <c r="F47" i="84"/>
  <c r="J47" i="84"/>
  <c r="N47" i="84"/>
  <c r="F49" i="84"/>
  <c r="J49" i="84"/>
  <c r="N49" i="84"/>
  <c r="C30" i="84"/>
  <c r="G30" i="84"/>
  <c r="K30" i="84"/>
  <c r="F36" i="84"/>
  <c r="J36" i="84"/>
  <c r="F38" i="84"/>
  <c r="J38" i="84"/>
  <c r="F40" i="84"/>
  <c r="J40" i="84"/>
  <c r="C45" i="84"/>
  <c r="G45" i="84"/>
  <c r="K45" i="84"/>
  <c r="C47" i="84"/>
  <c r="G47" i="84"/>
  <c r="K47" i="84"/>
  <c r="C49" i="84"/>
  <c r="G49" i="84"/>
  <c r="K49" i="84"/>
  <c r="I45" i="83"/>
  <c r="Q45" i="83"/>
  <c r="N49" i="83"/>
  <c r="D45" i="83"/>
  <c r="J45" i="83"/>
  <c r="J46" i="83"/>
  <c r="D49" i="83"/>
  <c r="E45" i="83"/>
  <c r="C46" i="83"/>
  <c r="N46" i="83"/>
  <c r="H48" i="83"/>
  <c r="G38" i="83"/>
  <c r="M38" i="83"/>
  <c r="Q39" i="83"/>
  <c r="C38" i="83"/>
  <c r="H38" i="83"/>
  <c r="O38" i="83"/>
  <c r="F39" i="83"/>
  <c r="G40" i="83"/>
  <c r="M40" i="83"/>
  <c r="E36" i="83"/>
  <c r="K36" i="83"/>
  <c r="K37" i="83"/>
  <c r="D38" i="83"/>
  <c r="I38" i="83"/>
  <c r="P38" i="83"/>
  <c r="G39" i="83"/>
  <c r="C40" i="83"/>
  <c r="H40" i="83"/>
  <c r="O40" i="83"/>
  <c r="G36" i="83"/>
  <c r="M36" i="83"/>
  <c r="E38" i="83"/>
  <c r="K38" i="83"/>
  <c r="D40" i="83"/>
  <c r="I40" i="83"/>
  <c r="P40" i="83"/>
  <c r="G26" i="83"/>
  <c r="Q26" i="83"/>
  <c r="H27" i="83"/>
  <c r="N30" i="83"/>
  <c r="H26" i="83"/>
  <c r="J27" i="83"/>
  <c r="C26" i="83"/>
  <c r="K26" i="83"/>
  <c r="C27" i="83"/>
  <c r="N27" i="83"/>
  <c r="H29" i="83"/>
  <c r="O8" i="83"/>
  <c r="E9" i="83"/>
  <c r="G8" i="83"/>
  <c r="M8" i="83"/>
  <c r="Q9" i="83"/>
  <c r="C8" i="83"/>
  <c r="H8" i="83"/>
  <c r="G10" i="83"/>
  <c r="M10" i="83"/>
  <c r="Q5" i="83"/>
  <c r="D8" i="83"/>
  <c r="I8" i="83"/>
  <c r="P8" i="83"/>
  <c r="I9" i="83"/>
  <c r="C10" i="83"/>
  <c r="H10" i="83"/>
  <c r="O10" i="83"/>
  <c r="E5" i="83"/>
  <c r="G6" i="83"/>
  <c r="M6" i="83"/>
  <c r="Q7" i="83"/>
  <c r="E8" i="83"/>
  <c r="K8" i="83"/>
  <c r="Q8" i="83"/>
  <c r="M9" i="83"/>
  <c r="D10" i="83"/>
  <c r="I10" i="83"/>
  <c r="P10" i="83"/>
  <c r="F16" i="83"/>
  <c r="J16" i="83"/>
  <c r="J25" i="83"/>
  <c r="F5" i="83"/>
  <c r="J7" i="83"/>
  <c r="F9" i="83"/>
  <c r="J9" i="83"/>
  <c r="N9" i="83"/>
  <c r="C16" i="83"/>
  <c r="O16" i="83"/>
  <c r="Q19" i="83"/>
  <c r="M19" i="83"/>
  <c r="I19" i="83"/>
  <c r="E19" i="83"/>
  <c r="P19" i="83"/>
  <c r="H19" i="83"/>
  <c r="D19" i="83"/>
  <c r="J19" i="83"/>
  <c r="E25" i="83"/>
  <c r="N16" i="83"/>
  <c r="P25" i="83"/>
  <c r="H25" i="83"/>
  <c r="D25" i="83"/>
  <c r="O25" i="83"/>
  <c r="K25" i="83"/>
  <c r="G25" i="83"/>
  <c r="C25" i="83"/>
  <c r="J5" i="83"/>
  <c r="N5" i="83"/>
  <c r="F7" i="83"/>
  <c r="N7" i="83"/>
  <c r="G16" i="83"/>
  <c r="K16" i="83"/>
  <c r="K5" i="83"/>
  <c r="O5" i="83"/>
  <c r="G7" i="83"/>
  <c r="K7" i="83"/>
  <c r="C9" i="83"/>
  <c r="G9" i="83"/>
  <c r="K9" i="83"/>
  <c r="O9" i="83"/>
  <c r="F15" i="83"/>
  <c r="J15" i="83"/>
  <c r="N15" i="83"/>
  <c r="D16" i="83"/>
  <c r="H16" i="83"/>
  <c r="P16" i="83"/>
  <c r="K19" i="83"/>
  <c r="F25" i="83"/>
  <c r="N25" i="83"/>
  <c r="O28" i="83"/>
  <c r="K28" i="83"/>
  <c r="G28" i="83"/>
  <c r="C28" i="83"/>
  <c r="P28" i="83"/>
  <c r="J28" i="83"/>
  <c r="E28" i="83"/>
  <c r="N28" i="83"/>
  <c r="I28" i="83"/>
  <c r="D28" i="83"/>
  <c r="G5" i="83"/>
  <c r="C7" i="83"/>
  <c r="O7" i="83"/>
  <c r="P17" i="83"/>
  <c r="H17" i="83"/>
  <c r="D17" i="83"/>
  <c r="M17" i="83"/>
  <c r="C19" i="83"/>
  <c r="M28" i="83"/>
  <c r="O47" i="83"/>
  <c r="K47" i="83"/>
  <c r="G47" i="83"/>
  <c r="C47" i="83"/>
  <c r="P47" i="83"/>
  <c r="J47" i="83"/>
  <c r="E47" i="83"/>
  <c r="N47" i="83"/>
  <c r="I47" i="83"/>
  <c r="M47" i="83"/>
  <c r="Q50" i="83"/>
  <c r="M50" i="83"/>
  <c r="I50" i="83"/>
  <c r="E50" i="83"/>
  <c r="O50" i="83"/>
  <c r="J50" i="83"/>
  <c r="D50" i="83"/>
  <c r="N50" i="83"/>
  <c r="H50" i="83"/>
  <c r="C50" i="83"/>
  <c r="O32" i="83"/>
  <c r="O22" i="83"/>
  <c r="R42" i="83"/>
  <c r="D5" i="83"/>
  <c r="H5" i="83"/>
  <c r="F6" i="83"/>
  <c r="J6" i="83"/>
  <c r="D7" i="83"/>
  <c r="H7" i="83"/>
  <c r="F8" i="83"/>
  <c r="J8" i="83"/>
  <c r="D9" i="83"/>
  <c r="H9" i="83"/>
  <c r="F10" i="83"/>
  <c r="J10" i="83"/>
  <c r="G15" i="83"/>
  <c r="K15" i="83"/>
  <c r="E16" i="83"/>
  <c r="I16" i="83"/>
  <c r="M16" i="83"/>
  <c r="C17" i="83"/>
  <c r="I17" i="83"/>
  <c r="N17" i="83"/>
  <c r="F19" i="83"/>
  <c r="N19" i="83"/>
  <c r="P22" i="83"/>
  <c r="I25" i="83"/>
  <c r="Q25" i="83"/>
  <c r="F28" i="83"/>
  <c r="Q28" i="83"/>
  <c r="O30" i="83"/>
  <c r="K30" i="83"/>
  <c r="G30" i="83"/>
  <c r="Q30" i="83"/>
  <c r="F30" i="83"/>
  <c r="P30" i="83"/>
  <c r="J30" i="83"/>
  <c r="E30" i="83"/>
  <c r="M30" i="83"/>
  <c r="R32" i="83"/>
  <c r="P35" i="83"/>
  <c r="H35" i="83"/>
  <c r="D35" i="83"/>
  <c r="O35" i="83"/>
  <c r="J35" i="83"/>
  <c r="E35" i="83"/>
  <c r="N35" i="83"/>
  <c r="I35" i="83"/>
  <c r="M35" i="83"/>
  <c r="H37" i="83"/>
  <c r="D37" i="83"/>
  <c r="O37" i="83"/>
  <c r="J37" i="83"/>
  <c r="E37" i="83"/>
  <c r="N37" i="83"/>
  <c r="I37" i="83"/>
  <c r="C37" i="83"/>
  <c r="M37" i="83"/>
  <c r="P39" i="83"/>
  <c r="H39" i="83"/>
  <c r="D39" i="83"/>
  <c r="O39" i="83"/>
  <c r="J39" i="83"/>
  <c r="E39" i="83"/>
  <c r="N39" i="83"/>
  <c r="I39" i="83"/>
  <c r="C39" i="83"/>
  <c r="M39" i="83"/>
  <c r="O42" i="83"/>
  <c r="F47" i="83"/>
  <c r="Q47" i="83"/>
  <c r="O49" i="83"/>
  <c r="K49" i="83"/>
  <c r="G49" i="83"/>
  <c r="C49" i="83"/>
  <c r="Q49" i="83"/>
  <c r="F49" i="83"/>
  <c r="P49" i="83"/>
  <c r="J49" i="83"/>
  <c r="E49" i="83"/>
  <c r="M49" i="83"/>
  <c r="F50" i="83"/>
  <c r="P50" i="83"/>
  <c r="F18" i="83"/>
  <c r="J18" i="83"/>
  <c r="F20" i="83"/>
  <c r="J20" i="83"/>
  <c r="E26" i="83"/>
  <c r="I26" i="83"/>
  <c r="M26" i="83"/>
  <c r="F27" i="83"/>
  <c r="K27" i="83"/>
  <c r="Q29" i="83"/>
  <c r="M29" i="83"/>
  <c r="I29" i="83"/>
  <c r="E29" i="83"/>
  <c r="G29" i="83"/>
  <c r="O45" i="83"/>
  <c r="K45" i="83"/>
  <c r="G45" i="83"/>
  <c r="H45" i="83"/>
  <c r="M45" i="83"/>
  <c r="F46" i="83"/>
  <c r="K46" i="83"/>
  <c r="Q48" i="83"/>
  <c r="M48" i="83"/>
  <c r="I48" i="83"/>
  <c r="E48" i="83"/>
  <c r="G48" i="83"/>
  <c r="F26" i="83"/>
  <c r="J26" i="83"/>
  <c r="N26" i="83"/>
  <c r="Q27" i="83"/>
  <c r="M27" i="83"/>
  <c r="I27" i="83"/>
  <c r="E27" i="83"/>
  <c r="G27" i="83"/>
  <c r="Q46" i="83"/>
  <c r="M46" i="83"/>
  <c r="I46" i="83"/>
  <c r="E46" i="83"/>
  <c r="G46" i="83"/>
  <c r="F36" i="83"/>
  <c r="J36" i="83"/>
  <c r="F38" i="83"/>
  <c r="J38" i="83"/>
  <c r="F40" i="83"/>
  <c r="J40" i="83"/>
  <c r="R14" i="8"/>
  <c r="R24" i="8"/>
  <c r="B50" i="8"/>
  <c r="N50" i="8" s="1"/>
  <c r="B49" i="8"/>
  <c r="M49" i="8" s="1"/>
  <c r="B48" i="8"/>
  <c r="K48" i="8" s="1"/>
  <c r="B47" i="8"/>
  <c r="B46" i="8"/>
  <c r="N46" i="8" s="1"/>
  <c r="B40" i="8"/>
  <c r="M40" i="8" s="1"/>
  <c r="B39" i="8"/>
  <c r="P38" i="8"/>
  <c r="B37" i="8"/>
  <c r="B36" i="8"/>
  <c r="O47" i="8" l="1"/>
  <c r="D47" i="8"/>
  <c r="P39" i="8"/>
  <c r="Q39" i="8"/>
  <c r="P36" i="8"/>
  <c r="Q36" i="8"/>
  <c r="Q37" i="8"/>
  <c r="P37" i="8"/>
  <c r="L5" i="88"/>
  <c r="S5" i="88" s="1"/>
  <c r="D22" i="79"/>
  <c r="L26" i="88"/>
  <c r="J7" i="79"/>
  <c r="J28" i="93" s="1"/>
  <c r="F7" i="79"/>
  <c r="J20" i="93" s="1"/>
  <c r="O16" i="79"/>
  <c r="D7" i="79"/>
  <c r="J16" i="93" s="1"/>
  <c r="G10" i="79"/>
  <c r="AB22" i="93" s="1"/>
  <c r="L10" i="79"/>
  <c r="AB32" i="93" s="1"/>
  <c r="P7" i="79"/>
  <c r="P10" i="79"/>
  <c r="AB40" i="93" s="1"/>
  <c r="H7" i="79"/>
  <c r="J24" i="93" s="1"/>
  <c r="L22" i="79"/>
  <c r="L7" i="79"/>
  <c r="J32" i="93" s="1"/>
  <c r="P22" i="79"/>
  <c r="D13" i="79"/>
  <c r="AT16" i="93" s="1"/>
  <c r="C10" i="79"/>
  <c r="AB14" i="93" s="1"/>
  <c r="G16" i="79"/>
  <c r="D10" i="79"/>
  <c r="AB16" i="93" s="1"/>
  <c r="M13" i="79"/>
  <c r="AT34" i="93" s="1"/>
  <c r="I7" i="79"/>
  <c r="J26" i="93" s="1"/>
  <c r="C13" i="79"/>
  <c r="AT14" i="93" s="1"/>
  <c r="L38" i="88"/>
  <c r="S38" i="88" s="1"/>
  <c r="L36" i="88"/>
  <c r="S36" i="88" s="1"/>
  <c r="E7" i="79"/>
  <c r="J18" i="93" s="1"/>
  <c r="G13" i="79"/>
  <c r="AT22" i="93" s="1"/>
  <c r="N7" i="79"/>
  <c r="J36" i="93" s="1"/>
  <c r="R25" i="88"/>
  <c r="M7" i="79"/>
  <c r="J34" i="93" s="1"/>
  <c r="E13" i="79"/>
  <c r="AT18" i="93" s="1"/>
  <c r="E22" i="79"/>
  <c r="J13" i="79"/>
  <c r="AT28" i="93" s="1"/>
  <c r="B13" i="79"/>
  <c r="AT12" i="93" s="1"/>
  <c r="H13" i="79"/>
  <c r="AT24" i="93" s="1"/>
  <c r="P16" i="79"/>
  <c r="C7" i="79"/>
  <c r="J14" i="93" s="1"/>
  <c r="H22" i="79"/>
  <c r="L16" i="79"/>
  <c r="O22" i="79"/>
  <c r="F13" i="79"/>
  <c r="AT20" i="93" s="1"/>
  <c r="L13" i="79"/>
  <c r="AT32" i="93" s="1"/>
  <c r="C22" i="79"/>
  <c r="H16" i="79"/>
  <c r="O10" i="79"/>
  <c r="N16" i="79"/>
  <c r="G7" i="79"/>
  <c r="J22" i="93" s="1"/>
  <c r="D16" i="79"/>
  <c r="N13" i="79"/>
  <c r="AT36" i="93" s="1"/>
  <c r="P13" i="79"/>
  <c r="G22" i="79"/>
  <c r="N10" i="79"/>
  <c r="AB36" i="93" s="1"/>
  <c r="C16" i="79"/>
  <c r="F22" i="79"/>
  <c r="B16" i="79"/>
  <c r="E16" i="79"/>
  <c r="I10" i="79"/>
  <c r="AB26" i="93" s="1"/>
  <c r="M10" i="79"/>
  <c r="AB34" i="93" s="1"/>
  <c r="M22" i="79"/>
  <c r="M16" i="79"/>
  <c r="J22" i="79"/>
  <c r="B10" i="79"/>
  <c r="AB12" i="93" s="1"/>
  <c r="F16" i="79"/>
  <c r="I16" i="79"/>
  <c r="I22" i="79"/>
  <c r="E10" i="79"/>
  <c r="AB18" i="93" s="1"/>
  <c r="F10" i="79"/>
  <c r="AB20" i="93" s="1"/>
  <c r="J16" i="79"/>
  <c r="B22" i="79"/>
  <c r="J10" i="79"/>
  <c r="AB28" i="93" s="1"/>
  <c r="R10" i="88"/>
  <c r="N22" i="79"/>
  <c r="L7" i="88"/>
  <c r="S7" i="88" s="1"/>
  <c r="I13" i="79"/>
  <c r="AT26" i="93" s="1"/>
  <c r="R50" i="88"/>
  <c r="L47" i="88"/>
  <c r="L40" i="88"/>
  <c r="S40" i="88" s="1"/>
  <c r="L29" i="88"/>
  <c r="L28" i="88"/>
  <c r="R27" i="88"/>
  <c r="R29" i="88"/>
  <c r="L27" i="88"/>
  <c r="R6" i="88"/>
  <c r="R8" i="88"/>
  <c r="R49" i="88"/>
  <c r="R47" i="88"/>
  <c r="R45" i="88"/>
  <c r="L30" i="88"/>
  <c r="L6" i="88"/>
  <c r="L48" i="88"/>
  <c r="R30" i="88"/>
  <c r="R48" i="88"/>
  <c r="R26" i="88"/>
  <c r="S26" i="88" s="1"/>
  <c r="L25" i="88"/>
  <c r="L46" i="88"/>
  <c r="L39" i="88"/>
  <c r="S39" i="88" s="1"/>
  <c r="L37" i="88"/>
  <c r="S37" i="88" s="1"/>
  <c r="L35" i="88"/>
  <c r="S35" i="88" s="1"/>
  <c r="L49" i="88"/>
  <c r="L45" i="88"/>
  <c r="L9" i="88"/>
  <c r="S9" i="88" s="1"/>
  <c r="L50" i="88"/>
  <c r="R46" i="88"/>
  <c r="R28" i="88"/>
  <c r="L10" i="88"/>
  <c r="L8" i="88"/>
  <c r="L6" i="85"/>
  <c r="R20" i="85"/>
  <c r="R15" i="83"/>
  <c r="H46" i="8"/>
  <c r="L10" i="85"/>
  <c r="R5" i="85"/>
  <c r="L36" i="83"/>
  <c r="R16" i="83"/>
  <c r="R38" i="84"/>
  <c r="R10" i="83"/>
  <c r="O39" i="8"/>
  <c r="R29" i="83"/>
  <c r="R5" i="83"/>
  <c r="R10" i="85"/>
  <c r="R9" i="84"/>
  <c r="K49" i="8"/>
  <c r="L29" i="84"/>
  <c r="R7" i="84"/>
  <c r="R47" i="84"/>
  <c r="R40" i="84"/>
  <c r="R18" i="83"/>
  <c r="R6" i="83"/>
  <c r="R8" i="83"/>
  <c r="R8" i="85"/>
  <c r="R6" i="85"/>
  <c r="R38" i="85"/>
  <c r="R36" i="85"/>
  <c r="L27" i="83"/>
  <c r="L49" i="83"/>
  <c r="L6" i="83"/>
  <c r="L45" i="84"/>
  <c r="R18" i="85"/>
  <c r="R35" i="84"/>
  <c r="R10" i="84"/>
  <c r="L38" i="83"/>
  <c r="R18" i="84"/>
  <c r="L38" i="85"/>
  <c r="R28" i="85"/>
  <c r="R5" i="84"/>
  <c r="R30" i="84"/>
  <c r="R20" i="83"/>
  <c r="L30" i="84"/>
  <c r="M37" i="8"/>
  <c r="L46" i="83"/>
  <c r="L45" i="83"/>
  <c r="L20" i="83"/>
  <c r="R49" i="84"/>
  <c r="R15" i="85"/>
  <c r="M45" i="8"/>
  <c r="R46" i="83"/>
  <c r="L5" i="84"/>
  <c r="P35" i="8"/>
  <c r="E38" i="8"/>
  <c r="D50" i="8"/>
  <c r="R27" i="83"/>
  <c r="L29" i="83"/>
  <c r="L27" i="84"/>
  <c r="R26" i="84"/>
  <c r="R48" i="84"/>
  <c r="R20" i="84"/>
  <c r="R16" i="84"/>
  <c r="R16" i="85"/>
  <c r="R27" i="85"/>
  <c r="R36" i="84"/>
  <c r="L47" i="84"/>
  <c r="L50" i="84"/>
  <c r="R45" i="84"/>
  <c r="L36" i="84"/>
  <c r="R37" i="84"/>
  <c r="L38" i="84"/>
  <c r="L26" i="84"/>
  <c r="L20" i="84"/>
  <c r="L18" i="84"/>
  <c r="R15" i="84"/>
  <c r="L16" i="84"/>
  <c r="L7" i="84"/>
  <c r="L9" i="84"/>
  <c r="L48" i="85"/>
  <c r="L49" i="85"/>
  <c r="L46" i="85"/>
  <c r="R37" i="85"/>
  <c r="L40" i="85"/>
  <c r="L36" i="85"/>
  <c r="R40" i="85"/>
  <c r="L30" i="85"/>
  <c r="L27" i="85"/>
  <c r="L29" i="85"/>
  <c r="R30" i="85"/>
  <c r="L26" i="85"/>
  <c r="L20" i="85"/>
  <c r="L15" i="85"/>
  <c r="L18" i="85"/>
  <c r="R9" i="85"/>
  <c r="L8" i="85"/>
  <c r="R7" i="85"/>
  <c r="R48" i="85"/>
  <c r="R25" i="85"/>
  <c r="R19" i="85"/>
  <c r="L50" i="85"/>
  <c r="R35" i="85"/>
  <c r="L39" i="85"/>
  <c r="L35" i="85"/>
  <c r="L17" i="85"/>
  <c r="R47" i="85"/>
  <c r="L28" i="85"/>
  <c r="R17" i="85"/>
  <c r="R45" i="85"/>
  <c r="L9" i="85"/>
  <c r="L7" i="85"/>
  <c r="L5" i="85"/>
  <c r="R50" i="85"/>
  <c r="R39" i="85"/>
  <c r="R26" i="85"/>
  <c r="L25" i="85"/>
  <c r="L16" i="85"/>
  <c r="L47" i="85"/>
  <c r="L19" i="85"/>
  <c r="R46" i="85"/>
  <c r="L45" i="85"/>
  <c r="R29" i="85"/>
  <c r="R49" i="85"/>
  <c r="L37" i="85"/>
  <c r="L40" i="84"/>
  <c r="R27" i="84"/>
  <c r="R50" i="84"/>
  <c r="R39" i="84"/>
  <c r="L25" i="84"/>
  <c r="R17" i="84"/>
  <c r="L19" i="84"/>
  <c r="L37" i="84"/>
  <c r="L49" i="84"/>
  <c r="L46" i="84"/>
  <c r="L35" i="84"/>
  <c r="R28" i="84"/>
  <c r="L39" i="84"/>
  <c r="R25" i="84"/>
  <c r="L10" i="84"/>
  <c r="R6" i="84"/>
  <c r="L17" i="84"/>
  <c r="L8" i="84"/>
  <c r="R19" i="84"/>
  <c r="R46" i="84"/>
  <c r="L48" i="84"/>
  <c r="R29" i="84"/>
  <c r="L28" i="84"/>
  <c r="L15" i="84"/>
  <c r="R8" i="84"/>
  <c r="L6" i="84"/>
  <c r="R50" i="83"/>
  <c r="L48" i="83"/>
  <c r="R36" i="83"/>
  <c r="L40" i="83"/>
  <c r="L39" i="83"/>
  <c r="L35" i="83"/>
  <c r="R38" i="83"/>
  <c r="R40" i="83"/>
  <c r="L26" i="83"/>
  <c r="L30" i="83"/>
  <c r="R25" i="83"/>
  <c r="L15" i="83"/>
  <c r="L17" i="83"/>
  <c r="L10" i="83"/>
  <c r="L8" i="83"/>
  <c r="R9" i="83"/>
  <c r="L9" i="83"/>
  <c r="L7" i="83"/>
  <c r="L5" i="83"/>
  <c r="R7" i="83"/>
  <c r="R26" i="83"/>
  <c r="R49" i="83"/>
  <c r="R39" i="83"/>
  <c r="L50" i="83"/>
  <c r="L47" i="83"/>
  <c r="L28" i="83"/>
  <c r="L16" i="83"/>
  <c r="L25" i="83"/>
  <c r="L19" i="83"/>
  <c r="L18" i="83"/>
  <c r="L37" i="83"/>
  <c r="R30" i="83"/>
  <c r="R19" i="83"/>
  <c r="R47" i="83"/>
  <c r="R35" i="83"/>
  <c r="R48" i="83"/>
  <c r="R45" i="83"/>
  <c r="R37" i="83"/>
  <c r="R28" i="83"/>
  <c r="R17" i="83"/>
  <c r="P48" i="8"/>
  <c r="F35" i="8"/>
  <c r="I38" i="8"/>
  <c r="C46" i="8"/>
  <c r="F48" i="8"/>
  <c r="H50" i="8"/>
  <c r="M46" i="8"/>
  <c r="Q45" i="8"/>
  <c r="D37" i="8"/>
  <c r="F39" i="8"/>
  <c r="J35" i="8"/>
  <c r="N38" i="8"/>
  <c r="C49" i="8"/>
  <c r="G45" i="8"/>
  <c r="J48" i="8"/>
  <c r="M50" i="8"/>
  <c r="Q49" i="8"/>
  <c r="H37" i="8"/>
  <c r="J39" i="8"/>
  <c r="O35" i="8"/>
  <c r="D46" i="8"/>
  <c r="G49" i="8"/>
  <c r="K45" i="8"/>
  <c r="O48" i="8"/>
  <c r="G40" i="8"/>
  <c r="N47" i="8"/>
  <c r="P45" i="8"/>
  <c r="P49" i="8"/>
  <c r="Q46" i="8"/>
  <c r="Q50" i="8"/>
  <c r="C37" i="8"/>
  <c r="D38" i="8"/>
  <c r="E35" i="8"/>
  <c r="E39" i="8"/>
  <c r="F36" i="8"/>
  <c r="F40" i="8"/>
  <c r="G37" i="8"/>
  <c r="H38" i="8"/>
  <c r="I35" i="8"/>
  <c r="I39" i="8"/>
  <c r="J36" i="8"/>
  <c r="J40" i="8"/>
  <c r="K37" i="8"/>
  <c r="M38" i="8"/>
  <c r="N35" i="8"/>
  <c r="N39" i="8"/>
  <c r="O36" i="8"/>
  <c r="O40" i="8"/>
  <c r="C50" i="8"/>
  <c r="E48" i="8"/>
  <c r="F45" i="8"/>
  <c r="F49" i="8"/>
  <c r="G46" i="8"/>
  <c r="G50" i="8"/>
  <c r="H47" i="8"/>
  <c r="I48" i="8"/>
  <c r="J45" i="8"/>
  <c r="J49" i="8"/>
  <c r="K46" i="8"/>
  <c r="K50" i="8"/>
  <c r="M47" i="8"/>
  <c r="N48" i="8"/>
  <c r="O45" i="8"/>
  <c r="O49" i="8"/>
  <c r="C40" i="8"/>
  <c r="K36" i="8"/>
  <c r="K40" i="8"/>
  <c r="E47" i="8"/>
  <c r="P46" i="8"/>
  <c r="P50" i="8"/>
  <c r="Q47" i="8"/>
  <c r="C38" i="8"/>
  <c r="D35" i="8"/>
  <c r="D39" i="8"/>
  <c r="E36" i="8"/>
  <c r="E40" i="8"/>
  <c r="F37" i="8"/>
  <c r="G38" i="8"/>
  <c r="H35" i="8"/>
  <c r="H39" i="8"/>
  <c r="I36" i="8"/>
  <c r="I40" i="8"/>
  <c r="J37" i="8"/>
  <c r="K38" i="8"/>
  <c r="M35" i="8"/>
  <c r="M39" i="8"/>
  <c r="N36" i="8"/>
  <c r="N40" i="8"/>
  <c r="O37" i="8"/>
  <c r="C47" i="8"/>
  <c r="D48" i="8"/>
  <c r="E45" i="8"/>
  <c r="E49" i="8"/>
  <c r="F46" i="8"/>
  <c r="F50" i="8"/>
  <c r="G47" i="8"/>
  <c r="H48" i="8"/>
  <c r="I45" i="8"/>
  <c r="I49" i="8"/>
  <c r="J46" i="8"/>
  <c r="J50" i="8"/>
  <c r="K47" i="8"/>
  <c r="M48" i="8"/>
  <c r="N45" i="8"/>
  <c r="N49" i="8"/>
  <c r="O46" i="8"/>
  <c r="O50" i="8"/>
  <c r="C36" i="8"/>
  <c r="G36" i="8"/>
  <c r="I47" i="8"/>
  <c r="P47" i="8"/>
  <c r="Q48" i="8"/>
  <c r="C39" i="8"/>
  <c r="D36" i="8"/>
  <c r="D40" i="8"/>
  <c r="E37" i="8"/>
  <c r="F38" i="8"/>
  <c r="G35" i="8"/>
  <c r="G39" i="8"/>
  <c r="H36" i="8"/>
  <c r="H40" i="8"/>
  <c r="I37" i="8"/>
  <c r="J38" i="8"/>
  <c r="K35" i="8"/>
  <c r="K39" i="8"/>
  <c r="M36" i="8"/>
  <c r="N37" i="8"/>
  <c r="O38" i="8"/>
  <c r="C48" i="8"/>
  <c r="D45" i="8"/>
  <c r="D49" i="8"/>
  <c r="E46" i="8"/>
  <c r="E50" i="8"/>
  <c r="F47" i="8"/>
  <c r="G48" i="8"/>
  <c r="H45" i="8"/>
  <c r="H49" i="8"/>
  <c r="I46" i="8"/>
  <c r="I50" i="8"/>
  <c r="J47" i="8"/>
  <c r="Q40" i="8"/>
  <c r="Q35" i="8"/>
  <c r="D42" i="8"/>
  <c r="G42" i="8"/>
  <c r="H42" i="8"/>
  <c r="K42" i="8"/>
  <c r="B30" i="8"/>
  <c r="O30" i="8" s="1"/>
  <c r="B29" i="8"/>
  <c r="B28" i="8"/>
  <c r="B27" i="8"/>
  <c r="B26" i="8"/>
  <c r="R42" i="8" l="1"/>
  <c r="S50" i="83"/>
  <c r="S28" i="88"/>
  <c r="S6" i="88"/>
  <c r="S25" i="88"/>
  <c r="Q7" i="79"/>
  <c r="Q19" i="79"/>
  <c r="S48" i="84"/>
  <c r="S6" i="83"/>
  <c r="S49" i="88"/>
  <c r="S50" i="88"/>
  <c r="K7" i="79"/>
  <c r="Q16" i="79"/>
  <c r="Q10" i="79"/>
  <c r="S27" i="88"/>
  <c r="K13" i="79"/>
  <c r="K19" i="79"/>
  <c r="K10" i="79"/>
  <c r="Q13" i="79"/>
  <c r="S29" i="88"/>
  <c r="K22" i="79"/>
  <c r="K16" i="79"/>
  <c r="S10" i="88"/>
  <c r="Q22" i="79"/>
  <c r="S27" i="85"/>
  <c r="S26" i="84"/>
  <c r="S8" i="88"/>
  <c r="S48" i="88"/>
  <c r="S46" i="88"/>
  <c r="S45" i="88"/>
  <c r="S47" i="88"/>
  <c r="S30" i="88"/>
  <c r="S10" i="84"/>
  <c r="S6" i="85"/>
  <c r="S45" i="83"/>
  <c r="S49" i="83"/>
  <c r="S26" i="85"/>
  <c r="S7" i="85"/>
  <c r="S10" i="83"/>
  <c r="S37" i="85"/>
  <c r="S9" i="85"/>
  <c r="S18" i="83"/>
  <c r="S16" i="83"/>
  <c r="S35" i="84"/>
  <c r="S16" i="85"/>
  <c r="S47" i="85"/>
  <c r="S39" i="85"/>
  <c r="S9" i="84"/>
  <c r="S48" i="85"/>
  <c r="S38" i="84"/>
  <c r="S30" i="84"/>
  <c r="S20" i="85"/>
  <c r="S5" i="85"/>
  <c r="S36" i="85"/>
  <c r="S7" i="84"/>
  <c r="S10" i="85"/>
  <c r="S38" i="85"/>
  <c r="S30" i="85"/>
  <c r="S18" i="84"/>
  <c r="S15" i="85"/>
  <c r="S15" i="83"/>
  <c r="S6" i="84"/>
  <c r="S19" i="85"/>
  <c r="S49" i="85"/>
  <c r="S8" i="84"/>
  <c r="S15" i="84"/>
  <c r="S28" i="84"/>
  <c r="S45" i="84"/>
  <c r="S5" i="83"/>
  <c r="S27" i="84"/>
  <c r="S8" i="85"/>
  <c r="S36" i="83"/>
  <c r="S40" i="84"/>
  <c r="S16" i="84"/>
  <c r="S29" i="84"/>
  <c r="S49" i="84"/>
  <c r="S50" i="84"/>
  <c r="S20" i="84"/>
  <c r="S47" i="84"/>
  <c r="S29" i="83"/>
  <c r="S8" i="83"/>
  <c r="S38" i="83"/>
  <c r="S37" i="84"/>
  <c r="S18" i="85"/>
  <c r="S28" i="83"/>
  <c r="S25" i="85"/>
  <c r="S26" i="83"/>
  <c r="S35" i="83"/>
  <c r="S36" i="84"/>
  <c r="S20" i="83"/>
  <c r="S48" i="83"/>
  <c r="S9" i="83"/>
  <c r="S17" i="85"/>
  <c r="S30" i="83"/>
  <c r="S39" i="83"/>
  <c r="S40" i="83"/>
  <c r="S50" i="85"/>
  <c r="S28" i="85"/>
  <c r="S5" i="84"/>
  <c r="S46" i="83"/>
  <c r="S27" i="83"/>
  <c r="S17" i="83"/>
  <c r="S47" i="83"/>
  <c r="S7" i="83"/>
  <c r="S45" i="85"/>
  <c r="S35" i="85"/>
  <c r="S39" i="84"/>
  <c r="S25" i="84"/>
  <c r="S19" i="84"/>
  <c r="S17" i="84"/>
  <c r="S46" i="85"/>
  <c r="S40" i="85"/>
  <c r="S29" i="85"/>
  <c r="S46" i="84"/>
  <c r="S37" i="83"/>
  <c r="S25" i="83"/>
  <c r="S19" i="83"/>
  <c r="K25" i="8"/>
  <c r="F25" i="8"/>
  <c r="H25" i="8"/>
  <c r="J25" i="8"/>
  <c r="E25" i="8"/>
  <c r="M25" i="8"/>
  <c r="N25" i="8"/>
  <c r="I25" i="8"/>
  <c r="D25" i="8"/>
  <c r="G25" i="8"/>
  <c r="G29" i="8"/>
  <c r="E29" i="8"/>
  <c r="C29" i="8"/>
  <c r="O29" i="8"/>
  <c r="M29" i="8"/>
  <c r="J29" i="8"/>
  <c r="H29" i="8"/>
  <c r="N29" i="8"/>
  <c r="K29" i="8"/>
  <c r="I29" i="8"/>
  <c r="F29" i="8"/>
  <c r="D29" i="8"/>
  <c r="O26" i="8"/>
  <c r="M26" i="8"/>
  <c r="J26" i="8"/>
  <c r="H26" i="8"/>
  <c r="G26" i="8"/>
  <c r="E26" i="8"/>
  <c r="C26" i="8"/>
  <c r="F26" i="8"/>
  <c r="D26" i="8"/>
  <c r="N26" i="8"/>
  <c r="K26" i="8"/>
  <c r="I26" i="8"/>
  <c r="M30" i="8"/>
  <c r="J30" i="8"/>
  <c r="H30" i="8"/>
  <c r="F30" i="8"/>
  <c r="D30" i="8"/>
  <c r="G30" i="8"/>
  <c r="E30" i="8"/>
  <c r="C30" i="8"/>
  <c r="N30" i="8"/>
  <c r="K30" i="8"/>
  <c r="I30" i="8"/>
  <c r="N28" i="8"/>
  <c r="K28" i="8"/>
  <c r="I28" i="8"/>
  <c r="G28" i="8"/>
  <c r="E28" i="8"/>
  <c r="C28" i="8"/>
  <c r="O28" i="8"/>
  <c r="M28" i="8"/>
  <c r="J28" i="8"/>
  <c r="H28" i="8"/>
  <c r="F28" i="8"/>
  <c r="D28" i="8"/>
  <c r="F27" i="8"/>
  <c r="D27" i="8"/>
  <c r="N27" i="8"/>
  <c r="K27" i="8"/>
  <c r="I27" i="8"/>
  <c r="G27" i="8"/>
  <c r="E27" i="8"/>
  <c r="C27" i="8"/>
  <c r="O27" i="8"/>
  <c r="M27" i="8"/>
  <c r="J27" i="8"/>
  <c r="H27" i="8"/>
  <c r="R50" i="8"/>
  <c r="L49" i="8"/>
  <c r="L47" i="8"/>
  <c r="R47" i="8"/>
  <c r="R46" i="8"/>
  <c r="L45" i="8"/>
  <c r="R45" i="8"/>
  <c r="O42" i="8"/>
  <c r="P42" i="8"/>
  <c r="R49" i="8"/>
  <c r="L48" i="8"/>
  <c r="R48" i="8"/>
  <c r="L50" i="8"/>
  <c r="L46" i="8"/>
  <c r="Q26" i="8"/>
  <c r="P26" i="8"/>
  <c r="Q30" i="8"/>
  <c r="P30" i="8"/>
  <c r="P27" i="8"/>
  <c r="Q27" i="8"/>
  <c r="Q28" i="8"/>
  <c r="P28" i="8"/>
  <c r="Q25" i="8"/>
  <c r="P25" i="8"/>
  <c r="Q29" i="8"/>
  <c r="P29" i="8"/>
  <c r="R35" i="8"/>
  <c r="R39" i="8"/>
  <c r="P40" i="8"/>
  <c r="B20" i="8"/>
  <c r="C20" i="8" s="1"/>
  <c r="B19" i="8"/>
  <c r="C19" i="8" s="1"/>
  <c r="B18" i="8"/>
  <c r="B17" i="8"/>
  <c r="B16" i="8"/>
  <c r="B15" i="8"/>
  <c r="C15" i="8" s="1"/>
  <c r="B10" i="8"/>
  <c r="B9" i="8"/>
  <c r="B8" i="8"/>
  <c r="B7" i="8"/>
  <c r="B6" i="8"/>
  <c r="B5" i="8"/>
  <c r="R10" i="79" l="1"/>
  <c r="D16" i="8"/>
  <c r="C16" i="8"/>
  <c r="C5" i="8"/>
  <c r="B7" i="1" s="1"/>
  <c r="P5" i="8"/>
  <c r="D17" i="8"/>
  <c r="C17" i="8"/>
  <c r="R7" i="79"/>
  <c r="R19" i="79"/>
  <c r="R16" i="79"/>
  <c r="R13" i="79"/>
  <c r="R22" i="79"/>
  <c r="P15" i="8"/>
  <c r="D20" i="8"/>
  <c r="D18" i="8"/>
  <c r="C18" i="8"/>
  <c r="S50" i="8"/>
  <c r="L25" i="8"/>
  <c r="K15" i="8"/>
  <c r="N15" i="8"/>
  <c r="M15" i="8"/>
  <c r="D15" i="8"/>
  <c r="D19" i="8"/>
  <c r="S46" i="8"/>
  <c r="S49" i="8"/>
  <c r="S45" i="8"/>
  <c r="S47" i="8"/>
  <c r="S48" i="8"/>
  <c r="P6" i="8"/>
  <c r="Q6" i="8"/>
  <c r="P17" i="8"/>
  <c r="Q17" i="8"/>
  <c r="P18" i="8"/>
  <c r="Q18" i="8"/>
  <c r="Q8" i="8"/>
  <c r="P8" i="8"/>
  <c r="Q15" i="8"/>
  <c r="Q5" i="8"/>
  <c r="I9" i="8"/>
  <c r="P9" i="8"/>
  <c r="Q9" i="8"/>
  <c r="O16" i="8"/>
  <c r="P16" i="8"/>
  <c r="Q16" i="8"/>
  <c r="P20" i="8"/>
  <c r="Q20" i="8"/>
  <c r="P10" i="8"/>
  <c r="Q10" i="8"/>
  <c r="P7" i="8"/>
  <c r="Q7" i="8"/>
  <c r="Q19" i="8"/>
  <c r="P19" i="8"/>
  <c r="R37" i="8"/>
  <c r="L35" i="8"/>
  <c r="S35" i="8" s="1"/>
  <c r="R40" i="8"/>
  <c r="R36" i="8"/>
  <c r="L39" i="8"/>
  <c r="S39" i="8" s="1"/>
  <c r="L37" i="8"/>
  <c r="L38" i="8"/>
  <c r="L36" i="8"/>
  <c r="L40" i="8"/>
  <c r="L30" i="8"/>
  <c r="R30" i="8"/>
  <c r="L28" i="8"/>
  <c r="R27" i="8"/>
  <c r="L26" i="8"/>
  <c r="R26" i="8"/>
  <c r="R25" i="8"/>
  <c r="R29" i="8"/>
  <c r="L29" i="8"/>
  <c r="L27" i="8"/>
  <c r="N18" i="8"/>
  <c r="E20" i="8"/>
  <c r="E18" i="8"/>
  <c r="I20" i="8"/>
  <c r="I18" i="8"/>
  <c r="N20" i="8"/>
  <c r="F18" i="8"/>
  <c r="J18" i="8"/>
  <c r="O18" i="8"/>
  <c r="E19" i="8"/>
  <c r="I19" i="8"/>
  <c r="N19" i="8"/>
  <c r="F20" i="8"/>
  <c r="J20" i="8"/>
  <c r="O20" i="8"/>
  <c r="G18" i="8"/>
  <c r="K18" i="8"/>
  <c r="F19" i="8"/>
  <c r="J19" i="8"/>
  <c r="O19" i="8"/>
  <c r="G20" i="8"/>
  <c r="K20" i="8"/>
  <c r="H19" i="8"/>
  <c r="M19" i="8"/>
  <c r="H18" i="8"/>
  <c r="M18" i="8"/>
  <c r="G19" i="8"/>
  <c r="K19" i="8"/>
  <c r="H20" i="8"/>
  <c r="M20" i="8"/>
  <c r="H16" i="8"/>
  <c r="J17" i="8"/>
  <c r="E16" i="8"/>
  <c r="I16" i="8"/>
  <c r="M16" i="8"/>
  <c r="G17" i="8"/>
  <c r="K17" i="8"/>
  <c r="O17" i="8"/>
  <c r="F17" i="8"/>
  <c r="N17" i="8"/>
  <c r="F16" i="8"/>
  <c r="J16" i="8"/>
  <c r="N16" i="8"/>
  <c r="H17" i="8"/>
  <c r="G16" i="8"/>
  <c r="K16" i="8"/>
  <c r="E17" i="8"/>
  <c r="I17" i="8"/>
  <c r="M17" i="8"/>
  <c r="E9" i="8"/>
  <c r="D19" i="1" s="1"/>
  <c r="V14" i="96" s="1"/>
  <c r="AH14" i="96" s="1"/>
  <c r="D9" i="8"/>
  <c r="M9" i="8"/>
  <c r="H9" i="8"/>
  <c r="O9" i="8"/>
  <c r="F9" i="8"/>
  <c r="J9" i="8"/>
  <c r="N9" i="8"/>
  <c r="C9" i="8"/>
  <c r="B19" i="1" s="1"/>
  <c r="V12" i="96" s="1"/>
  <c r="G9" i="8"/>
  <c r="K9" i="8"/>
  <c r="C10" i="8"/>
  <c r="B22" i="1" s="1"/>
  <c r="D10" i="8"/>
  <c r="E10" i="8"/>
  <c r="F10" i="8"/>
  <c r="G10" i="8"/>
  <c r="H10" i="8"/>
  <c r="I10" i="8"/>
  <c r="J10" i="8"/>
  <c r="K10" i="8"/>
  <c r="M10" i="8"/>
  <c r="N10" i="8"/>
  <c r="O10" i="8"/>
  <c r="AH12" i="96" l="1"/>
  <c r="C22" i="1"/>
  <c r="P12" i="93"/>
  <c r="V12" i="93" s="1"/>
  <c r="R19" i="8"/>
  <c r="O7" i="1"/>
  <c r="M22" i="1"/>
  <c r="G22" i="1"/>
  <c r="O22" i="1"/>
  <c r="N22" i="1"/>
  <c r="E22" i="1"/>
  <c r="D22" i="1"/>
  <c r="N19" i="1"/>
  <c r="V24" i="96" s="1"/>
  <c r="AH24" i="96" s="1"/>
  <c r="P7" i="1"/>
  <c r="P13" i="1"/>
  <c r="J22" i="1"/>
  <c r="P10" i="1"/>
  <c r="I22" i="1"/>
  <c r="J19" i="1"/>
  <c r="V20" i="96" s="1"/>
  <c r="AH20" i="96" s="1"/>
  <c r="I19" i="1"/>
  <c r="V19" i="96" s="1"/>
  <c r="AH19" i="96" s="1"/>
  <c r="L19" i="1"/>
  <c r="V22" i="96" s="1"/>
  <c r="O16" i="1"/>
  <c r="L22" i="1"/>
  <c r="F22" i="1"/>
  <c r="M19" i="1"/>
  <c r="V23" i="96" s="1"/>
  <c r="AH23" i="96" s="1"/>
  <c r="O13" i="1"/>
  <c r="G19" i="1"/>
  <c r="V17" i="96" s="1"/>
  <c r="AH17" i="96" s="1"/>
  <c r="P22" i="1"/>
  <c r="O19" i="1"/>
  <c r="O10" i="1"/>
  <c r="P19" i="1"/>
  <c r="H19" i="1"/>
  <c r="V18" i="96" s="1"/>
  <c r="AH18" i="96" s="1"/>
  <c r="H22" i="1"/>
  <c r="F19" i="1"/>
  <c r="V16" i="96" s="1"/>
  <c r="AH16" i="96" s="1"/>
  <c r="E19" i="1"/>
  <c r="V15" i="96" s="1"/>
  <c r="AH15" i="96" s="1"/>
  <c r="C19" i="1"/>
  <c r="V13" i="96" s="1"/>
  <c r="P16" i="1"/>
  <c r="R16" i="8"/>
  <c r="S37" i="8"/>
  <c r="S26" i="8"/>
  <c r="S40" i="8"/>
  <c r="S36" i="8"/>
  <c r="S30" i="8"/>
  <c r="S25" i="8"/>
  <c r="S27" i="8"/>
  <c r="S29" i="8"/>
  <c r="R20" i="8"/>
  <c r="L19" i="8"/>
  <c r="R17" i="8"/>
  <c r="L20" i="8"/>
  <c r="L18" i="8"/>
  <c r="L17" i="8"/>
  <c r="L16" i="8"/>
  <c r="R10" i="8"/>
  <c r="L10" i="8"/>
  <c r="L9" i="8"/>
  <c r="O8" i="8"/>
  <c r="N16" i="1" s="1"/>
  <c r="O6" i="8"/>
  <c r="N10" i="1" s="1"/>
  <c r="AH13" i="96" l="1"/>
  <c r="AH21" i="96" s="1"/>
  <c r="V21" i="96"/>
  <c r="AH36" i="93"/>
  <c r="Q19" i="1"/>
  <c r="K22" i="1"/>
  <c r="Q22" i="1"/>
  <c r="K19" i="1"/>
  <c r="S20" i="8"/>
  <c r="S19" i="8"/>
  <c r="S17" i="8"/>
  <c r="S10" i="8"/>
  <c r="S16" i="8"/>
  <c r="I6" i="8"/>
  <c r="H10" i="1" s="1"/>
  <c r="D6" i="8"/>
  <c r="C10" i="1" s="1"/>
  <c r="M6" i="8"/>
  <c r="L10" i="1" s="1"/>
  <c r="AH32" i="93" s="1"/>
  <c r="E6" i="8"/>
  <c r="D10" i="1" s="1"/>
  <c r="M8" i="8"/>
  <c r="L16" i="1" s="1"/>
  <c r="I8" i="8"/>
  <c r="H16" i="1" s="1"/>
  <c r="D8" i="8"/>
  <c r="C16" i="1" s="1"/>
  <c r="H6" i="8"/>
  <c r="G10" i="1" s="1"/>
  <c r="E8" i="8"/>
  <c r="D16" i="1" s="1"/>
  <c r="H8" i="8"/>
  <c r="G16" i="1" s="1"/>
  <c r="J7" i="8"/>
  <c r="I13" i="1" s="1"/>
  <c r="K7" i="8"/>
  <c r="J13" i="1" s="1"/>
  <c r="F6" i="8"/>
  <c r="E10" i="1" s="1"/>
  <c r="J6" i="8"/>
  <c r="I10" i="1" s="1"/>
  <c r="N6" i="8"/>
  <c r="M10" i="1" s="1"/>
  <c r="D7" i="8"/>
  <c r="C13" i="1" s="1"/>
  <c r="H7" i="8"/>
  <c r="G13" i="1" s="1"/>
  <c r="F7" i="8"/>
  <c r="E13" i="1" s="1"/>
  <c r="N7" i="8"/>
  <c r="M13" i="1" s="1"/>
  <c r="C7" i="8"/>
  <c r="B13" i="1" s="1"/>
  <c r="G7" i="8"/>
  <c r="F13" i="1" s="1"/>
  <c r="O7" i="8"/>
  <c r="N13" i="1" s="1"/>
  <c r="F8" i="8"/>
  <c r="E16" i="1" s="1"/>
  <c r="J8" i="8"/>
  <c r="I16" i="1" s="1"/>
  <c r="N8" i="8"/>
  <c r="M16" i="1" s="1"/>
  <c r="C6" i="8"/>
  <c r="B10" i="1" s="1"/>
  <c r="G6" i="8"/>
  <c r="F10" i="1" s="1"/>
  <c r="K6" i="8"/>
  <c r="J10" i="1" s="1"/>
  <c r="E7" i="8"/>
  <c r="D13" i="1" s="1"/>
  <c r="I7" i="8"/>
  <c r="H13" i="1" s="1"/>
  <c r="M7" i="8"/>
  <c r="L13" i="1" s="1"/>
  <c r="AZ32" i="93" s="1"/>
  <c r="C8" i="8"/>
  <c r="B16" i="1" s="1"/>
  <c r="G8" i="8"/>
  <c r="F16" i="1" s="1"/>
  <c r="K8" i="8"/>
  <c r="J16" i="1" s="1"/>
  <c r="AN36" i="93" l="1"/>
  <c r="AZ20" i="93"/>
  <c r="AZ22" i="93"/>
  <c r="AH18" i="93"/>
  <c r="AH24" i="93"/>
  <c r="AZ16" i="93"/>
  <c r="AH28" i="93"/>
  <c r="AZ12" i="93"/>
  <c r="AZ14" i="93"/>
  <c r="AZ28" i="93"/>
  <c r="AH22" i="93"/>
  <c r="AH16" i="93"/>
  <c r="AH20" i="93"/>
  <c r="AZ34" i="93"/>
  <c r="AH34" i="93"/>
  <c r="AZ26" i="93"/>
  <c r="AN32" i="93"/>
  <c r="AZ24" i="93"/>
  <c r="AH12" i="93"/>
  <c r="AZ36" i="93"/>
  <c r="AZ18" i="93"/>
  <c r="AH26" i="93"/>
  <c r="AH14" i="93"/>
  <c r="R19" i="1"/>
  <c r="Q13" i="1"/>
  <c r="K13" i="1"/>
  <c r="R22" i="1"/>
  <c r="K16" i="1"/>
  <c r="Q16" i="1"/>
  <c r="K10" i="1"/>
  <c r="Q10" i="1"/>
  <c r="R6" i="8"/>
  <c r="L8" i="8"/>
  <c r="L6" i="8"/>
  <c r="R8" i="8"/>
  <c r="R7" i="8"/>
  <c r="L7" i="8"/>
  <c r="BF16" i="93" l="1"/>
  <c r="BF36" i="93"/>
  <c r="BF24" i="93"/>
  <c r="BF34" i="93"/>
  <c r="AN22" i="93"/>
  <c r="AZ30" i="93"/>
  <c r="AN26" i="93"/>
  <c r="BF26" i="93"/>
  <c r="BF32" i="93"/>
  <c r="AT30" i="93"/>
  <c r="BF14" i="93"/>
  <c r="AN28" i="93"/>
  <c r="AN24" i="93"/>
  <c r="BF22" i="93"/>
  <c r="AN14" i="93"/>
  <c r="AB30" i="93"/>
  <c r="AH30" i="93"/>
  <c r="BF18" i="93"/>
  <c r="AN12" i="93"/>
  <c r="AN34" i="93"/>
  <c r="AN20" i="93"/>
  <c r="AN16" i="93"/>
  <c r="BF28" i="93"/>
  <c r="BF12" i="93"/>
  <c r="AN18" i="93"/>
  <c r="BF20" i="93"/>
  <c r="R13" i="1"/>
  <c r="R16" i="1"/>
  <c r="R10" i="1"/>
  <c r="S8" i="8"/>
  <c r="S6" i="8"/>
  <c r="S7" i="8"/>
  <c r="AN30" i="93" l="1"/>
  <c r="BF30" i="93"/>
  <c r="D12" i="8"/>
  <c r="G12" i="8"/>
  <c r="L4" i="8"/>
  <c r="T21" i="81" l="1"/>
  <c r="H45" i="81" l="1"/>
  <c r="Q45" i="81" s="1"/>
  <c r="H43" i="81"/>
  <c r="Q43" i="81" s="1"/>
  <c r="H47" i="81"/>
  <c r="Q47" i="81" s="1"/>
  <c r="H42" i="81"/>
  <c r="Q42" i="81" s="1"/>
  <c r="H48" i="81"/>
  <c r="Q48" i="81" s="1"/>
  <c r="H46" i="81"/>
  <c r="Q46" i="81" s="1"/>
  <c r="H44" i="81"/>
  <c r="Q44" i="81" s="1"/>
  <c r="Q46" i="72"/>
  <c r="Q47" i="72"/>
  <c r="Q45" i="72"/>
  <c r="M5" i="8"/>
  <c r="L7" i="1" s="1"/>
  <c r="P32" i="93" s="1"/>
  <c r="H5" i="8"/>
  <c r="D5" i="8"/>
  <c r="C7" i="1" s="1"/>
  <c r="O5" i="8"/>
  <c r="F5" i="8"/>
  <c r="K5" i="8"/>
  <c r="J7" i="1" s="1"/>
  <c r="G5" i="8"/>
  <c r="J5" i="8"/>
  <c r="E5" i="8"/>
  <c r="N5" i="8"/>
  <c r="M7" i="1" s="1"/>
  <c r="P34" i="93" s="1"/>
  <c r="I5" i="8"/>
  <c r="V26" i="96" l="1"/>
  <c r="AH26" i="96" s="1"/>
  <c r="P14" i="93"/>
  <c r="P28" i="93"/>
  <c r="V28" i="93" s="1"/>
  <c r="Q37" i="81"/>
  <c r="Q33" i="81"/>
  <c r="Q38" i="81"/>
  <c r="Q36" i="81"/>
  <c r="Q39" i="81"/>
  <c r="Q35" i="81"/>
  <c r="AT38" i="93" s="1"/>
  <c r="Q34" i="81"/>
  <c r="K4" i="79"/>
  <c r="Q4" i="79"/>
  <c r="AB38" i="93" l="1"/>
  <c r="AB42" i="93" s="1"/>
  <c r="AB44" i="93" s="1"/>
  <c r="V34" i="93"/>
  <c r="V14" i="93"/>
  <c r="V32" i="93"/>
  <c r="R4" i="79"/>
  <c r="G22" i="8" l="1"/>
  <c r="D22" i="8"/>
  <c r="P22" i="8"/>
  <c r="R28" i="8" s="1"/>
  <c r="S28" i="8" s="1"/>
  <c r="O22" i="8"/>
  <c r="L22" i="8"/>
  <c r="K22" i="8"/>
  <c r="H22" i="8"/>
  <c r="R32" i="8"/>
  <c r="R12" i="8"/>
  <c r="O15" i="8" l="1"/>
  <c r="N7" i="1" s="1"/>
  <c r="J15" i="8"/>
  <c r="I7" i="1" s="1"/>
  <c r="F15" i="8"/>
  <c r="E7" i="1" s="1"/>
  <c r="H15" i="8"/>
  <c r="G7" i="1" s="1"/>
  <c r="I15" i="8"/>
  <c r="H7" i="1" s="1"/>
  <c r="E15" i="8"/>
  <c r="D7" i="1" s="1"/>
  <c r="G15" i="8"/>
  <c r="F7" i="1" s="1"/>
  <c r="R22" i="8"/>
  <c r="P22" i="93" l="1"/>
  <c r="P20" i="93"/>
  <c r="V20" i="93" s="1"/>
  <c r="P18" i="93"/>
  <c r="P16" i="93"/>
  <c r="P26" i="93"/>
  <c r="P24" i="93"/>
  <c r="P36" i="93"/>
  <c r="R15" i="8"/>
  <c r="L15" i="8"/>
  <c r="P12" i="8"/>
  <c r="R18" i="8" s="1"/>
  <c r="S18" i="8" s="1"/>
  <c r="O12" i="8"/>
  <c r="R9" i="8"/>
  <c r="S9" i="8" s="1"/>
  <c r="G32" i="8"/>
  <c r="G2" i="8"/>
  <c r="H12" i="8"/>
  <c r="P32" i="8"/>
  <c r="R38" i="8" s="1"/>
  <c r="S38" i="8" s="1"/>
  <c r="O32" i="8"/>
  <c r="K32" i="8"/>
  <c r="H32" i="8"/>
  <c r="K12" i="8"/>
  <c r="H2" i="8"/>
  <c r="D2" i="8"/>
  <c r="D32" i="8"/>
  <c r="P30" i="93" l="1"/>
  <c r="V24" i="93"/>
  <c r="V16" i="93"/>
  <c r="J30" i="93"/>
  <c r="V36" i="93"/>
  <c r="V26" i="93"/>
  <c r="V18" i="93"/>
  <c r="V22" i="93"/>
  <c r="R44" i="8"/>
  <c r="L44" i="8"/>
  <c r="L24" i="8"/>
  <c r="R34" i="8"/>
  <c r="L34" i="8"/>
  <c r="L32" i="8"/>
  <c r="L14" i="8"/>
  <c r="L12" i="8"/>
  <c r="V30" i="93" l="1"/>
  <c r="S24" i="8"/>
  <c r="S44" i="8"/>
  <c r="S34" i="8"/>
  <c r="S14" i="8"/>
  <c r="L2" i="8"/>
  <c r="Q38" i="72" l="1"/>
  <c r="Q37" i="72"/>
  <c r="V25" i="96" s="1"/>
  <c r="Q36" i="72"/>
  <c r="Q39" i="72"/>
  <c r="Q34" i="72"/>
  <c r="AH38" i="93" s="1"/>
  <c r="AN38" i="93" s="1"/>
  <c r="Q43" i="72"/>
  <c r="AH40" i="93" s="1"/>
  <c r="M49" i="72"/>
  <c r="Q44" i="72"/>
  <c r="Q48" i="72"/>
  <c r="Q35" i="72"/>
  <c r="Q33" i="72"/>
  <c r="Q42" i="72"/>
  <c r="AH25" i="96" l="1"/>
  <c r="AH22" i="96"/>
  <c r="AZ40" i="93"/>
  <c r="AT40" i="93"/>
  <c r="AZ38" i="93"/>
  <c r="AH42" i="93"/>
  <c r="AH44" i="93" s="1"/>
  <c r="AN40" i="93"/>
  <c r="AN42" i="93" s="1"/>
  <c r="AN44" i="93" s="1"/>
  <c r="V38" i="93"/>
  <c r="S15" i="8"/>
  <c r="K7" i="1"/>
  <c r="L5" i="8"/>
  <c r="V40" i="93" l="1"/>
  <c r="V42" i="93" s="1"/>
  <c r="V44" i="93" s="1"/>
  <c r="AH27" i="96"/>
  <c r="AH28" i="96" s="1"/>
  <c r="V27" i="96"/>
  <c r="V28" i="96" s="1"/>
  <c r="AT42" i="93"/>
  <c r="AT44" i="93" s="1"/>
  <c r="BF40" i="93"/>
  <c r="BF38" i="93"/>
  <c r="AZ42" i="93"/>
  <c r="AZ44" i="93" s="1"/>
  <c r="P42" i="93"/>
  <c r="P44" i="93" s="1"/>
  <c r="S4" i="8"/>
  <c r="J42" i="93" l="1"/>
  <c r="J44" i="93" s="1"/>
  <c r="BF42" i="93"/>
  <c r="BF44" i="93" s="1"/>
  <c r="R5" i="8"/>
  <c r="S5" i="8" s="1"/>
  <c r="Q7" i="1"/>
  <c r="R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Windows ユーザー</author>
  </authors>
  <commentList>
    <comment ref="A46" authorId="0" shapeId="0" xr:uid="{00000000-0006-0000-0100-000001000000}">
      <text>
        <r>
          <rPr>
            <b/>
            <sz val="11"/>
            <color indexed="81"/>
            <rFont val="MS P ゴシック"/>
            <family val="3"/>
            <charset val="128"/>
          </rPr>
          <t>該当がある場合のみ、水色のセルに入力してください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Windows ユーザー</author>
  </authors>
  <commentList>
    <comment ref="A29" authorId="0" shapeId="0" xr:uid="{00000000-0006-0000-0200-000001000000}">
      <text>
        <r>
          <rPr>
            <b/>
            <sz val="11"/>
            <color indexed="81"/>
            <rFont val="MS P ゴシック"/>
            <family val="3"/>
            <charset val="128"/>
          </rPr>
          <t>該当がある場合のみ、水色のセルに入力してください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E4" authorId="0" shapeId="0" xr:uid="{00000000-0006-0000-0700-000001000000}">
      <text>
        <r>
          <rPr>
            <b/>
            <sz val="9"/>
            <color indexed="81"/>
            <rFont val="ＭＳ Ｐゴシック"/>
            <family val="3"/>
            <charset val="128"/>
          </rPr>
          <t>地域手当については、北海道では札幌市のみ対象となります。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E4" authorId="0" shapeId="0" xr:uid="{00000000-0006-0000-0800-000001000000}">
      <text>
        <r>
          <rPr>
            <b/>
            <sz val="9"/>
            <color indexed="81"/>
            <rFont val="ＭＳ Ｐゴシック"/>
            <family val="3"/>
            <charset val="128"/>
          </rPr>
          <t>地域手当については、北海道では札幌市のみ対象となります。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E4" authorId="0" shapeId="0" xr:uid="{00000000-0006-0000-0900-000001000000}">
      <text>
        <r>
          <rPr>
            <b/>
            <sz val="9"/>
            <color indexed="81"/>
            <rFont val="ＭＳ Ｐゴシック"/>
            <family val="3"/>
            <charset val="128"/>
          </rPr>
          <t>地域手当については、北海道では札幌市のみ対象となります。</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E4" authorId="0" shapeId="0" xr:uid="{00000000-0006-0000-0A00-000001000000}">
      <text>
        <r>
          <rPr>
            <b/>
            <sz val="9"/>
            <color indexed="81"/>
            <rFont val="ＭＳ Ｐゴシック"/>
            <family val="3"/>
            <charset val="128"/>
          </rPr>
          <t>地域手当については、北海道では札幌市のみ対象となります。</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E4" authorId="0" shapeId="0" xr:uid="{00000000-0006-0000-0B00-000001000000}">
      <text>
        <r>
          <rPr>
            <b/>
            <sz val="9"/>
            <color indexed="81"/>
            <rFont val="ＭＳ Ｐゴシック"/>
            <family val="3"/>
            <charset val="128"/>
          </rPr>
          <t>地域手当については、北海道では札幌市のみ対象となります。</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Windows ユーザー</author>
  </authors>
  <commentList>
    <comment ref="B5" authorId="0" shapeId="0" xr:uid="{00000000-0006-0000-0D00-000001000000}">
      <text>
        <r>
          <rPr>
            <b/>
            <sz val="9"/>
            <color indexed="81"/>
            <rFont val="MS P ゴシック"/>
            <family val="3"/>
            <charset val="128"/>
          </rPr>
          <t>基礎、福祉、特障のみで100%の場合、専任職員となります。</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Windows ユーザー</author>
  </authors>
  <commentList>
    <comment ref="B9" authorId="0" shapeId="0" xr:uid="{00000000-0006-0000-0E00-000001000000}">
      <text>
        <r>
          <rPr>
            <b/>
            <sz val="9"/>
            <color indexed="81"/>
            <rFont val="MS P ゴシック"/>
            <family val="3"/>
            <charset val="128"/>
          </rPr>
          <t>年金生活者支援給付金の法定受託のみで100%の場合、計上できます。</t>
        </r>
      </text>
    </comment>
  </commentList>
</comments>
</file>

<file path=xl/sharedStrings.xml><?xml version="1.0" encoding="utf-8"?>
<sst xmlns="http://schemas.openxmlformats.org/spreadsheetml/2006/main" count="1852" uniqueCount="139">
  <si>
    <t>参考様式</t>
    <rPh sb="0" eb="2">
      <t>サンコウ</t>
    </rPh>
    <rPh sb="2" eb="4">
      <t>ヨウシキ</t>
    </rPh>
    <phoneticPr fontId="3"/>
  </si>
  <si>
    <t>給 料</t>
    <rPh sb="0" eb="1">
      <t>キュウ</t>
    </rPh>
    <rPh sb="2" eb="3">
      <t>リョウ</t>
    </rPh>
    <phoneticPr fontId="3"/>
  </si>
  <si>
    <t>扶養手当</t>
    <rPh sb="0" eb="1">
      <t>タケ</t>
    </rPh>
    <rPh sb="1" eb="2">
      <t>マモル</t>
    </rPh>
    <rPh sb="2" eb="4">
      <t>テアテ</t>
    </rPh>
    <phoneticPr fontId="3"/>
  </si>
  <si>
    <t>地域手当</t>
    <rPh sb="0" eb="2">
      <t>チイキ</t>
    </rPh>
    <rPh sb="2" eb="4">
      <t>テアテ</t>
    </rPh>
    <phoneticPr fontId="3"/>
  </si>
  <si>
    <t>通勤手当</t>
    <rPh sb="0" eb="1">
      <t>ツウ</t>
    </rPh>
    <rPh sb="1" eb="2">
      <t>ツトム</t>
    </rPh>
    <rPh sb="2" eb="4">
      <t>テアテ</t>
    </rPh>
    <phoneticPr fontId="3"/>
  </si>
  <si>
    <t>期末勤勉
手当</t>
    <rPh sb="0" eb="2">
      <t>キマツ</t>
    </rPh>
    <rPh sb="2" eb="4">
      <t>キンベン</t>
    </rPh>
    <rPh sb="5" eb="7">
      <t>テアテ</t>
    </rPh>
    <phoneticPr fontId="3"/>
  </si>
  <si>
    <t>寒冷地手当</t>
    <rPh sb="0" eb="3">
      <t>カンレイチ</t>
    </rPh>
    <rPh sb="3" eb="5">
      <t>テアテ</t>
    </rPh>
    <phoneticPr fontId="3"/>
  </si>
  <si>
    <t>住居手当</t>
    <rPh sb="0" eb="2">
      <t>ジュウキョ</t>
    </rPh>
    <rPh sb="2" eb="4">
      <t>テアテ</t>
    </rPh>
    <phoneticPr fontId="3"/>
  </si>
  <si>
    <t>時間外手当</t>
    <rPh sb="0" eb="3">
      <t>ジカンガイ</t>
    </rPh>
    <rPh sb="3" eb="5">
      <t>テアテ</t>
    </rPh>
    <phoneticPr fontId="3"/>
  </si>
  <si>
    <t>手当 計</t>
    <rPh sb="0" eb="2">
      <t>テアテ</t>
    </rPh>
    <rPh sb="3" eb="4">
      <t>ケイ</t>
    </rPh>
    <phoneticPr fontId="3"/>
  </si>
  <si>
    <t>共済組合
負担金</t>
    <rPh sb="0" eb="2">
      <t>キョウサイ</t>
    </rPh>
    <rPh sb="2" eb="4">
      <t>クミアイ</t>
    </rPh>
    <rPh sb="5" eb="8">
      <t>フタンキン</t>
    </rPh>
    <phoneticPr fontId="3"/>
  </si>
  <si>
    <t>退職手当
組合負担金</t>
    <rPh sb="0" eb="2">
      <t>タイショク</t>
    </rPh>
    <rPh sb="2" eb="4">
      <t>テアテ</t>
    </rPh>
    <rPh sb="5" eb="7">
      <t>クミアイ</t>
    </rPh>
    <rPh sb="7" eb="10">
      <t>フタンキン</t>
    </rPh>
    <phoneticPr fontId="3"/>
  </si>
  <si>
    <t>災害補償
負担金</t>
    <rPh sb="0" eb="2">
      <t>サイガイ</t>
    </rPh>
    <rPh sb="2" eb="4">
      <t>ホショウ</t>
    </rPh>
    <rPh sb="5" eb="8">
      <t>フタンキン</t>
    </rPh>
    <phoneticPr fontId="3"/>
  </si>
  <si>
    <t>社会保険料
負担金</t>
    <rPh sb="0" eb="2">
      <t>シャカイ</t>
    </rPh>
    <rPh sb="2" eb="4">
      <t>ホケン</t>
    </rPh>
    <rPh sb="4" eb="5">
      <t>リョウ</t>
    </rPh>
    <rPh sb="6" eb="9">
      <t>フタンキン</t>
    </rPh>
    <phoneticPr fontId="3"/>
  </si>
  <si>
    <t>共済費 計</t>
    <rPh sb="0" eb="2">
      <t>キョウサイ</t>
    </rPh>
    <rPh sb="2" eb="3">
      <t>ヒ</t>
    </rPh>
    <rPh sb="4" eb="5">
      <t>ケイ</t>
    </rPh>
    <phoneticPr fontId="3"/>
  </si>
  <si>
    <t>合 計</t>
    <rPh sb="0" eb="1">
      <t>ゴウ</t>
    </rPh>
    <rPh sb="2" eb="3">
      <t>ケイ</t>
    </rPh>
    <phoneticPr fontId="3"/>
  </si>
  <si>
    <t>基 礎</t>
    <rPh sb="0" eb="1">
      <t>モト</t>
    </rPh>
    <rPh sb="2" eb="3">
      <t>イシズエ</t>
    </rPh>
    <phoneticPr fontId="3"/>
  </si>
  <si>
    <t>福 祉</t>
    <rPh sb="0" eb="1">
      <t>フク</t>
    </rPh>
    <rPh sb="2" eb="3">
      <t>シ</t>
    </rPh>
    <phoneticPr fontId="3"/>
  </si>
  <si>
    <t>特 障</t>
    <rPh sb="0" eb="1">
      <t>トク</t>
    </rPh>
    <rPh sb="2" eb="3">
      <t>サワ</t>
    </rPh>
    <phoneticPr fontId="3"/>
  </si>
  <si>
    <t>　　　職名</t>
    <rPh sb="3" eb="5">
      <t>ショクメイ</t>
    </rPh>
    <phoneticPr fontId="3"/>
  </si>
  <si>
    <t>　　　年齢　　　　　　</t>
    <rPh sb="3" eb="5">
      <t>ネンレイ</t>
    </rPh>
    <phoneticPr fontId="3"/>
  </si>
  <si>
    <t>月</t>
    <rPh sb="0" eb="1">
      <t>ツキ</t>
    </rPh>
    <phoneticPr fontId="3"/>
  </si>
  <si>
    <t>従事割合
　 （％）</t>
    <rPh sb="0" eb="2">
      <t>ジュウジ</t>
    </rPh>
    <rPh sb="2" eb="4">
      <t>ワリアイ</t>
    </rPh>
    <phoneticPr fontId="3"/>
  </si>
  <si>
    <t>扶養手当</t>
    <rPh sb="0" eb="1">
      <t>タモツ</t>
    </rPh>
    <rPh sb="1" eb="2">
      <t>マモル</t>
    </rPh>
    <rPh sb="2" eb="4">
      <t>テアテ</t>
    </rPh>
    <phoneticPr fontId="3"/>
  </si>
  <si>
    <t>管理職手当</t>
    <rPh sb="0" eb="3">
      <t>カンリショク</t>
    </rPh>
    <rPh sb="3" eb="5">
      <t>テアテ</t>
    </rPh>
    <phoneticPr fontId="3"/>
  </si>
  <si>
    <t>通勤手当</t>
    <rPh sb="0" eb="2">
      <t>ツウキン</t>
    </rPh>
    <rPh sb="2" eb="4">
      <t>テアテ</t>
    </rPh>
    <phoneticPr fontId="3"/>
  </si>
  <si>
    <t>住居手当</t>
    <rPh sb="0" eb="1">
      <t>ジュウ</t>
    </rPh>
    <rPh sb="1" eb="2">
      <t>キョ</t>
    </rPh>
    <rPh sb="2" eb="4">
      <t>テアテ</t>
    </rPh>
    <phoneticPr fontId="3"/>
  </si>
  <si>
    <t>災害補償費
負担金</t>
    <rPh sb="0" eb="2">
      <t>サイガイ</t>
    </rPh>
    <rPh sb="2" eb="4">
      <t>ホショウ</t>
    </rPh>
    <rPh sb="4" eb="5">
      <t>ヒ</t>
    </rPh>
    <rPh sb="6" eb="9">
      <t>フタンキン</t>
    </rPh>
    <phoneticPr fontId="3"/>
  </si>
  <si>
    <t>社会保険料負担金</t>
    <rPh sb="0" eb="2">
      <t>シャカイ</t>
    </rPh>
    <rPh sb="2" eb="4">
      <t>ホケン</t>
    </rPh>
    <rPh sb="4" eb="5">
      <t>リョウ</t>
    </rPh>
    <rPh sb="5" eb="8">
      <t>フタンキン</t>
    </rPh>
    <phoneticPr fontId="3"/>
  </si>
  <si>
    <t>×</t>
    <phoneticPr fontId="3"/>
  </si>
  <si>
    <t>＝</t>
    <phoneticPr fontId="3"/>
  </si>
  <si>
    <t>基礎</t>
    <rPh sb="0" eb="2">
      <t>キソ</t>
    </rPh>
    <phoneticPr fontId="3"/>
  </si>
  <si>
    <t>福祉</t>
    <rPh sb="0" eb="2">
      <t>フクシ</t>
    </rPh>
    <phoneticPr fontId="3"/>
  </si>
  <si>
    <t>特障</t>
    <rPh sb="0" eb="2">
      <t>トクショウ</t>
    </rPh>
    <phoneticPr fontId="3"/>
  </si>
  <si>
    <t>所属</t>
    <rPh sb="0" eb="2">
      <t>ショゾク</t>
    </rPh>
    <phoneticPr fontId="3"/>
  </si>
  <si>
    <t>職名</t>
    <rPh sb="0" eb="2">
      <t>ショクメイ</t>
    </rPh>
    <phoneticPr fontId="3"/>
  </si>
  <si>
    <t>生年月日</t>
    <rPh sb="0" eb="2">
      <t>セイネン</t>
    </rPh>
    <rPh sb="2" eb="4">
      <t>ガッピ</t>
    </rPh>
    <phoneticPr fontId="3"/>
  </si>
  <si>
    <t>従事期間</t>
    <rPh sb="0" eb="2">
      <t>ジュウジ</t>
    </rPh>
    <rPh sb="2" eb="4">
      <t>キカン</t>
    </rPh>
    <phoneticPr fontId="3"/>
  </si>
  <si>
    <t>協連</t>
    <rPh sb="0" eb="2">
      <t>キョウレン</t>
    </rPh>
    <phoneticPr fontId="3"/>
  </si>
  <si>
    <t>　　　所属</t>
    <rPh sb="3" eb="5">
      <t>ショゾク</t>
    </rPh>
    <phoneticPr fontId="3"/>
  </si>
  <si>
    <t>時点</t>
    <rPh sb="0" eb="2">
      <t>ジテン</t>
    </rPh>
    <phoneticPr fontId="3"/>
  </si>
  <si>
    <t>管理職手当</t>
    <rPh sb="0" eb="1">
      <t>カン</t>
    </rPh>
    <rPh sb="1" eb="2">
      <t>リ</t>
    </rPh>
    <rPh sb="2" eb="3">
      <t>ショク</t>
    </rPh>
    <rPh sb="3" eb="5">
      <t>テアテ</t>
    </rPh>
    <phoneticPr fontId="3"/>
  </si>
  <si>
    <t>4月</t>
    <rPh sb="1" eb="2">
      <t>ガツ</t>
    </rPh>
    <phoneticPr fontId="3"/>
  </si>
  <si>
    <t>5月</t>
  </si>
  <si>
    <t>6月</t>
  </si>
  <si>
    <t>7月</t>
  </si>
  <si>
    <t>8月</t>
  </si>
  <si>
    <t>9月</t>
  </si>
  <si>
    <t>10月</t>
  </si>
  <si>
    <t>11月</t>
  </si>
  <si>
    <t>12月</t>
  </si>
  <si>
    <t>1月</t>
  </si>
  <si>
    <t>2月</t>
  </si>
  <si>
    <t>3月</t>
  </si>
  <si>
    <t>合計</t>
    <rPh sb="0" eb="2">
      <t>ゴウケイ</t>
    </rPh>
    <phoneticPr fontId="3"/>
  </si>
  <si>
    <t>社会保険料
負担金</t>
    <rPh sb="0" eb="2">
      <t>シャカイ</t>
    </rPh>
    <rPh sb="2" eb="5">
      <t>ホケンリョウ</t>
    </rPh>
    <rPh sb="6" eb="9">
      <t>フタンキン</t>
    </rPh>
    <phoneticPr fontId="3"/>
  </si>
  <si>
    <t>福祉年金</t>
    <rPh sb="0" eb="2">
      <t>フクシ</t>
    </rPh>
    <rPh sb="2" eb="4">
      <t>ネンキン</t>
    </rPh>
    <phoneticPr fontId="3"/>
  </si>
  <si>
    <t>特別障害給付金</t>
    <rPh sb="0" eb="2">
      <t>トクベツ</t>
    </rPh>
    <rPh sb="2" eb="4">
      <t>ショウガイ</t>
    </rPh>
    <rPh sb="4" eb="7">
      <t>キュウフキン</t>
    </rPh>
    <phoneticPr fontId="3"/>
  </si>
  <si>
    <t>その他の事務</t>
    <rPh sb="2" eb="3">
      <t>タ</t>
    </rPh>
    <rPh sb="4" eb="6">
      <t>ジム</t>
    </rPh>
    <phoneticPr fontId="3"/>
  </si>
  <si>
    <t>従事割合</t>
    <rPh sb="0" eb="2">
      <t>ジュウジ</t>
    </rPh>
    <rPh sb="2" eb="4">
      <t>ワリアイ</t>
    </rPh>
    <phoneticPr fontId="3"/>
  </si>
  <si>
    <t>現要額</t>
    <rPh sb="0" eb="3">
      <t>ゲンヨウガク</t>
    </rPh>
    <phoneticPr fontId="3"/>
  </si>
  <si>
    <t>専任職員</t>
    <rPh sb="0" eb="2">
      <t>センニン</t>
    </rPh>
    <rPh sb="2" eb="4">
      <t>ショクイン</t>
    </rPh>
    <phoneticPr fontId="3"/>
  </si>
  <si>
    <t>兼任職員</t>
    <rPh sb="0" eb="2">
      <t>ケンニン</t>
    </rPh>
    <rPh sb="2" eb="4">
      <t>ショクイン</t>
    </rPh>
    <phoneticPr fontId="3"/>
  </si>
  <si>
    <t>合　　　計</t>
    <rPh sb="0" eb="1">
      <t>ゴウ</t>
    </rPh>
    <rPh sb="4" eb="5">
      <t>ケイ</t>
    </rPh>
    <phoneticPr fontId="3"/>
  </si>
  <si>
    <t>給　　　料</t>
    <rPh sb="0" eb="1">
      <t>キュウ</t>
    </rPh>
    <rPh sb="4" eb="5">
      <t>リョウ</t>
    </rPh>
    <phoneticPr fontId="3"/>
  </si>
  <si>
    <t>円</t>
    <rPh sb="0" eb="1">
      <t>エン</t>
    </rPh>
    <phoneticPr fontId="3"/>
  </si>
  <si>
    <t>扶　養　手　当</t>
    <rPh sb="0" eb="1">
      <t>タモツ</t>
    </rPh>
    <rPh sb="2" eb="3">
      <t>オサム</t>
    </rPh>
    <rPh sb="4" eb="5">
      <t>テ</t>
    </rPh>
    <rPh sb="6" eb="7">
      <t>トウ</t>
    </rPh>
    <phoneticPr fontId="3"/>
  </si>
  <si>
    <t>地　域　手　当</t>
    <rPh sb="0" eb="1">
      <t>チ</t>
    </rPh>
    <rPh sb="2" eb="3">
      <t>イキ</t>
    </rPh>
    <rPh sb="4" eb="5">
      <t>テ</t>
    </rPh>
    <rPh sb="6" eb="7">
      <t>トウ</t>
    </rPh>
    <phoneticPr fontId="3"/>
  </si>
  <si>
    <t>管　理　職　手　当</t>
    <rPh sb="0" eb="1">
      <t>カン</t>
    </rPh>
    <rPh sb="2" eb="3">
      <t>リ</t>
    </rPh>
    <rPh sb="4" eb="5">
      <t>ショク</t>
    </rPh>
    <rPh sb="6" eb="7">
      <t>テ</t>
    </rPh>
    <rPh sb="8" eb="9">
      <t>トウ</t>
    </rPh>
    <phoneticPr fontId="3"/>
  </si>
  <si>
    <t>通　勤　手　当</t>
    <rPh sb="0" eb="1">
      <t>ツウ</t>
    </rPh>
    <rPh sb="2" eb="3">
      <t>ツトム</t>
    </rPh>
    <rPh sb="4" eb="5">
      <t>テ</t>
    </rPh>
    <rPh sb="6" eb="7">
      <t>トウ</t>
    </rPh>
    <phoneticPr fontId="3"/>
  </si>
  <si>
    <t>期末手当・勤勉手当</t>
    <rPh sb="0" eb="2">
      <t>キマツ</t>
    </rPh>
    <rPh sb="2" eb="4">
      <t>テアテ</t>
    </rPh>
    <rPh sb="5" eb="7">
      <t>キンベン</t>
    </rPh>
    <rPh sb="7" eb="9">
      <t>テアテ</t>
    </rPh>
    <phoneticPr fontId="3"/>
  </si>
  <si>
    <t>寒　冷　地　手　当</t>
    <rPh sb="0" eb="1">
      <t>カン</t>
    </rPh>
    <rPh sb="2" eb="3">
      <t>ヒヤ</t>
    </rPh>
    <rPh sb="4" eb="5">
      <t>チ</t>
    </rPh>
    <rPh sb="6" eb="7">
      <t>テ</t>
    </rPh>
    <rPh sb="8" eb="9">
      <t>トウ</t>
    </rPh>
    <phoneticPr fontId="3"/>
  </si>
  <si>
    <t>住　居　手　当</t>
    <rPh sb="0" eb="1">
      <t>ジュウ</t>
    </rPh>
    <rPh sb="2" eb="3">
      <t>キョ</t>
    </rPh>
    <rPh sb="4" eb="5">
      <t>テ</t>
    </rPh>
    <rPh sb="6" eb="7">
      <t>トウ</t>
    </rPh>
    <phoneticPr fontId="3"/>
  </si>
  <si>
    <t>時間外勤務手当</t>
    <rPh sb="0" eb="3">
      <t>ジカンガイ</t>
    </rPh>
    <rPh sb="3" eb="5">
      <t>キンム</t>
    </rPh>
    <rPh sb="5" eb="7">
      <t>テアテ</t>
    </rPh>
    <phoneticPr fontId="3"/>
  </si>
  <si>
    <t>小　　　計</t>
    <rPh sb="0" eb="1">
      <t>ショウ</t>
    </rPh>
    <rPh sb="4" eb="5">
      <t>ケイ</t>
    </rPh>
    <phoneticPr fontId="3"/>
  </si>
  <si>
    <t>共済組合負担金</t>
    <rPh sb="0" eb="2">
      <t>キョウサイ</t>
    </rPh>
    <rPh sb="2" eb="4">
      <t>クミアイ</t>
    </rPh>
    <rPh sb="4" eb="7">
      <t>フタンキン</t>
    </rPh>
    <phoneticPr fontId="3"/>
  </si>
  <si>
    <t>退職手当組合負担金</t>
    <rPh sb="0" eb="2">
      <t>タイショク</t>
    </rPh>
    <rPh sb="2" eb="4">
      <t>テアテ</t>
    </rPh>
    <rPh sb="4" eb="6">
      <t>クミアイ</t>
    </rPh>
    <rPh sb="6" eb="9">
      <t>フタンキン</t>
    </rPh>
    <phoneticPr fontId="3"/>
  </si>
  <si>
    <t>災害補償費負担金</t>
    <rPh sb="0" eb="2">
      <t>サイガイ</t>
    </rPh>
    <rPh sb="2" eb="5">
      <t>ホショウヒ</t>
    </rPh>
    <rPh sb="5" eb="8">
      <t>フタンキン</t>
    </rPh>
    <phoneticPr fontId="3"/>
  </si>
  <si>
    <t>社会保険料負担金</t>
    <rPh sb="0" eb="2">
      <t>シャカイ</t>
    </rPh>
    <rPh sb="2" eb="5">
      <t>ホケンリョウ</t>
    </rPh>
    <rPh sb="5" eb="8">
      <t>フタンキン</t>
    </rPh>
    <phoneticPr fontId="3"/>
  </si>
  <si>
    <t>対象外経費</t>
    <rPh sb="0" eb="3">
      <t>タイショウガイ</t>
    </rPh>
    <rPh sb="3" eb="5">
      <t>ケイヒ</t>
    </rPh>
    <phoneticPr fontId="3"/>
  </si>
  <si>
    <t>基礎年金等</t>
    <rPh sb="0" eb="2">
      <t>キソ</t>
    </rPh>
    <rPh sb="2" eb="4">
      <t>ネンキン</t>
    </rPh>
    <rPh sb="4" eb="5">
      <t>トウ</t>
    </rPh>
    <phoneticPr fontId="3"/>
  </si>
  <si>
    <t>×</t>
    <phoneticPr fontId="3"/>
  </si>
  <si>
    <t>＝</t>
    <phoneticPr fontId="3"/>
  </si>
  <si>
    <t>※対象外（計上しないこと）</t>
    <rPh sb="1" eb="3">
      <t>タイショウ</t>
    </rPh>
    <rPh sb="3" eb="4">
      <t>ガイ</t>
    </rPh>
    <rPh sb="5" eb="7">
      <t>ケイジョウ</t>
    </rPh>
    <phoneticPr fontId="3"/>
  </si>
  <si>
    <t>子ども・子育て拠出金</t>
    <rPh sb="0" eb="1">
      <t>コ</t>
    </rPh>
    <rPh sb="4" eb="6">
      <t>コソダ</t>
    </rPh>
    <rPh sb="7" eb="10">
      <t>キョシュツキン</t>
    </rPh>
    <phoneticPr fontId="3"/>
  </si>
  <si>
    <t>子ども・子育て
拠出金</t>
    <rPh sb="0" eb="1">
      <t>コ</t>
    </rPh>
    <rPh sb="4" eb="6">
      <t>コソダ</t>
    </rPh>
    <rPh sb="8" eb="11">
      <t>キョシュツキン</t>
    </rPh>
    <phoneticPr fontId="3"/>
  </si>
  <si>
    <t>記号</t>
    <rPh sb="0" eb="2">
      <t>キゴウ</t>
    </rPh>
    <phoneticPr fontId="3"/>
  </si>
  <si>
    <t>法定受託事務</t>
    <rPh sb="0" eb="2">
      <t>ホウテイ</t>
    </rPh>
    <rPh sb="2" eb="4">
      <t>ジュタク</t>
    </rPh>
    <rPh sb="4" eb="6">
      <t>ジム</t>
    </rPh>
    <phoneticPr fontId="3"/>
  </si>
  <si>
    <t>法定受託事務</t>
    <rPh sb="0" eb="2">
      <t>ホウテイ</t>
    </rPh>
    <rPh sb="2" eb="4">
      <t>ジュタク</t>
    </rPh>
    <rPh sb="4" eb="6">
      <t>ジム</t>
    </rPh>
    <phoneticPr fontId="3"/>
  </si>
  <si>
    <t>国民年金事務</t>
    <rPh sb="0" eb="2">
      <t>コクミン</t>
    </rPh>
    <rPh sb="2" eb="4">
      <t>ネンキン</t>
    </rPh>
    <rPh sb="4" eb="6">
      <t>ジム</t>
    </rPh>
    <phoneticPr fontId="3"/>
  </si>
  <si>
    <t>　　　事務従事割合（％）</t>
    <phoneticPr fontId="3"/>
  </si>
  <si>
    <t>協連</t>
    <rPh sb="0" eb="1">
      <t>キョウ</t>
    </rPh>
    <rPh sb="1" eb="2">
      <t>レン</t>
    </rPh>
    <phoneticPr fontId="3"/>
  </si>
  <si>
    <t>協連(給付金)</t>
    <rPh sb="0" eb="1">
      <t>キョウ</t>
    </rPh>
    <rPh sb="1" eb="2">
      <t>レン</t>
    </rPh>
    <rPh sb="3" eb="6">
      <t>キュウフキン</t>
    </rPh>
    <phoneticPr fontId="3"/>
  </si>
  <si>
    <t>協連(国年)</t>
    <rPh sb="0" eb="1">
      <t>キョウ</t>
    </rPh>
    <rPh sb="1" eb="2">
      <t>レン</t>
    </rPh>
    <rPh sb="3" eb="4">
      <t>コク</t>
    </rPh>
    <rPh sb="4" eb="5">
      <t>ネン</t>
    </rPh>
    <phoneticPr fontId="3"/>
  </si>
  <si>
    <t>協力・連携（国年）</t>
    <rPh sb="0" eb="2">
      <t>キョウリョク</t>
    </rPh>
    <rPh sb="3" eb="5">
      <t>レンケイ</t>
    </rPh>
    <rPh sb="6" eb="7">
      <t>コク</t>
    </rPh>
    <rPh sb="7" eb="8">
      <t>ネン</t>
    </rPh>
    <phoneticPr fontId="3"/>
  </si>
  <si>
    <t>協力・連携（給付金）</t>
    <rPh sb="0" eb="2">
      <t>キョウリョク</t>
    </rPh>
    <rPh sb="3" eb="5">
      <t>レンケイ</t>
    </rPh>
    <rPh sb="6" eb="9">
      <t>キュウフキン</t>
    </rPh>
    <phoneticPr fontId="3"/>
  </si>
  <si>
    <t>法定受託</t>
    <rPh sb="0" eb="2">
      <t>ホウテイ</t>
    </rPh>
    <rPh sb="2" eb="4">
      <t>ジュタク</t>
    </rPh>
    <phoneticPr fontId="3"/>
  </si>
  <si>
    <t>法定受託事務（給付金）</t>
    <rPh sb="0" eb="4">
      <t>ホウテイジュタク</t>
    </rPh>
    <rPh sb="4" eb="6">
      <t>ジム</t>
    </rPh>
    <rPh sb="7" eb="10">
      <t>キュウフキン</t>
    </rPh>
    <phoneticPr fontId="3"/>
  </si>
  <si>
    <t>年金生活者支援給付金</t>
    <rPh sb="0" eb="2">
      <t>ネンキン</t>
    </rPh>
    <rPh sb="2" eb="5">
      <t>セイカツシャ</t>
    </rPh>
    <rPh sb="5" eb="7">
      <t>シエン</t>
    </rPh>
    <rPh sb="7" eb="10">
      <t>キュウフキン</t>
    </rPh>
    <phoneticPr fontId="3"/>
  </si>
  <si>
    <t>国民年金事務</t>
    <rPh sb="0" eb="2">
      <t>コクミン</t>
    </rPh>
    <rPh sb="2" eb="4">
      <t>ネンキン</t>
    </rPh>
    <rPh sb="4" eb="6">
      <t>ジム</t>
    </rPh>
    <phoneticPr fontId="3"/>
  </si>
  <si>
    <t>協連（国年）</t>
    <rPh sb="0" eb="1">
      <t>キョウ</t>
    </rPh>
    <rPh sb="1" eb="2">
      <t>レン</t>
    </rPh>
    <rPh sb="3" eb="5">
      <t>コクネン</t>
    </rPh>
    <phoneticPr fontId="3"/>
  </si>
  <si>
    <t>法定受託事務分</t>
    <rPh sb="0" eb="2">
      <t>ホウテイ</t>
    </rPh>
    <rPh sb="2" eb="4">
      <t>ジュタク</t>
    </rPh>
    <rPh sb="4" eb="6">
      <t>ジム</t>
    </rPh>
    <rPh sb="6" eb="7">
      <t>ブン</t>
    </rPh>
    <phoneticPr fontId="3"/>
  </si>
  <si>
    <t>基　　礎　　年　　金　　等</t>
    <rPh sb="0" eb="1">
      <t>モト</t>
    </rPh>
    <rPh sb="3" eb="4">
      <t>イシズエ</t>
    </rPh>
    <rPh sb="6" eb="7">
      <t>トシ</t>
    </rPh>
    <rPh sb="9" eb="10">
      <t>キン</t>
    </rPh>
    <rPh sb="12" eb="13">
      <t>トウ</t>
    </rPh>
    <phoneticPr fontId="3"/>
  </si>
  <si>
    <t>福　　祉　　年　　金</t>
    <rPh sb="0" eb="1">
      <t>フク</t>
    </rPh>
    <rPh sb="3" eb="4">
      <t>シ</t>
    </rPh>
    <rPh sb="6" eb="7">
      <t>トシ</t>
    </rPh>
    <rPh sb="9" eb="10">
      <t>キン</t>
    </rPh>
    <phoneticPr fontId="3"/>
  </si>
  <si>
    <t>特　　別　　障　　害　　給　　付　　金</t>
    <rPh sb="0" eb="1">
      <t>トク</t>
    </rPh>
    <rPh sb="3" eb="4">
      <t>ベツ</t>
    </rPh>
    <rPh sb="6" eb="7">
      <t>サワ</t>
    </rPh>
    <rPh sb="9" eb="10">
      <t>ガイ</t>
    </rPh>
    <rPh sb="12" eb="13">
      <t>キュウ</t>
    </rPh>
    <rPh sb="15" eb="16">
      <t>ヅケ</t>
    </rPh>
    <rPh sb="18" eb="19">
      <t>キン</t>
    </rPh>
    <phoneticPr fontId="3"/>
  </si>
  <si>
    <t>子ども・子育て拠出金</t>
    <phoneticPr fontId="3"/>
  </si>
  <si>
    <t>報酬にかかる
子ども・子育て
拠出金</t>
    <rPh sb="7" eb="8">
      <t>コ</t>
    </rPh>
    <rPh sb="11" eb="13">
      <t>コソダ</t>
    </rPh>
    <phoneticPr fontId="3"/>
  </si>
  <si>
    <t>合計</t>
    <rPh sb="0" eb="2">
      <t>ゴウケイ</t>
    </rPh>
    <phoneticPr fontId="3"/>
  </si>
  <si>
    <t>事務
従事月数</t>
    <rPh sb="0" eb="2">
      <t>ジム</t>
    </rPh>
    <rPh sb="3" eb="5">
      <t>ジュウジ</t>
    </rPh>
    <rPh sb="5" eb="7">
      <t>ツキスウ</t>
    </rPh>
    <phoneticPr fontId="3"/>
  </si>
  <si>
    <t>国民年金等事務費交付金に係る人件費算出表（専任職員）</t>
    <rPh sb="0" eb="2">
      <t>コクミン</t>
    </rPh>
    <rPh sb="2" eb="4">
      <t>ネンキン</t>
    </rPh>
    <rPh sb="4" eb="5">
      <t>トウ</t>
    </rPh>
    <rPh sb="5" eb="7">
      <t>ジム</t>
    </rPh>
    <rPh sb="7" eb="8">
      <t>ヒ</t>
    </rPh>
    <rPh sb="8" eb="11">
      <t>コウフキン</t>
    </rPh>
    <rPh sb="12" eb="13">
      <t>カカ</t>
    </rPh>
    <rPh sb="14" eb="17">
      <t>ジンケンヒ</t>
    </rPh>
    <rPh sb="17" eb="19">
      <t>サンシュツ</t>
    </rPh>
    <rPh sb="19" eb="20">
      <t>ヒョウ</t>
    </rPh>
    <rPh sb="21" eb="23">
      <t>センニン</t>
    </rPh>
    <rPh sb="23" eb="25">
      <t>ショクイン</t>
    </rPh>
    <phoneticPr fontId="3"/>
  </si>
  <si>
    <t>協連（給付金）</t>
    <rPh sb="0" eb="1">
      <t>キョウ</t>
    </rPh>
    <rPh sb="1" eb="2">
      <t>レン</t>
    </rPh>
    <rPh sb="3" eb="6">
      <t>キュウフキン</t>
    </rPh>
    <phoneticPr fontId="3"/>
  </si>
  <si>
    <t>年金生活者支援給付金事務</t>
    <rPh sb="0" eb="2">
      <t>ネンキン</t>
    </rPh>
    <rPh sb="2" eb="5">
      <t>セイカツシャ</t>
    </rPh>
    <rPh sb="5" eb="7">
      <t>シエン</t>
    </rPh>
    <rPh sb="7" eb="10">
      <t>キュウフキン</t>
    </rPh>
    <rPh sb="10" eb="12">
      <t>ジム</t>
    </rPh>
    <phoneticPr fontId="3"/>
  </si>
  <si>
    <t>あ</t>
  </si>
  <si>
    <t>い</t>
  </si>
  <si>
    <t>う</t>
  </si>
  <si>
    <t>子ども・子育て拠出金
（児童手当拠出金負担金)</t>
    <rPh sb="12" eb="13">
      <t>ジ</t>
    </rPh>
    <rPh sb="13" eb="14">
      <t>ワラベ</t>
    </rPh>
    <rPh sb="14" eb="15">
      <t>テ</t>
    </rPh>
    <rPh sb="15" eb="16">
      <t>トウ</t>
    </rPh>
    <rPh sb="16" eb="19">
      <t>キョシュツキン</t>
    </rPh>
    <rPh sb="19" eb="22">
      <t>フタンキン</t>
    </rPh>
    <phoneticPr fontId="3"/>
  </si>
  <si>
    <t>～</t>
  </si>
  <si>
    <t>年齢</t>
    <rPh sb="0" eb="2">
      <t>ネンレイ</t>
    </rPh>
    <phoneticPr fontId="3"/>
  </si>
  <si>
    <t>人件費算出表（兼任職員計）</t>
    <rPh sb="0" eb="3">
      <t>ジンケンヒ</t>
    </rPh>
    <rPh sb="3" eb="5">
      <t>サンシュツ</t>
    </rPh>
    <rPh sb="5" eb="6">
      <t>ヒョウ</t>
    </rPh>
    <rPh sb="7" eb="9">
      <t>ケンニン</t>
    </rPh>
    <rPh sb="9" eb="11">
      <t>ショクイン</t>
    </rPh>
    <rPh sb="11" eb="12">
      <t>ケイ</t>
    </rPh>
    <phoneticPr fontId="3"/>
  </si>
  <si>
    <t>人件費算出表（兼任職員）</t>
    <rPh sb="0" eb="3">
      <t>ジンケンヒ</t>
    </rPh>
    <rPh sb="3" eb="5">
      <t>サンシュツ</t>
    </rPh>
    <rPh sb="5" eb="6">
      <t>ヒョウ</t>
    </rPh>
    <rPh sb="7" eb="9">
      <t>ケンニン</t>
    </rPh>
    <rPh sb="9" eb="11">
      <t>ショクイン</t>
    </rPh>
    <phoneticPr fontId="3"/>
  </si>
  <si>
    <t>人件費算出表（専任職員計）</t>
    <rPh sb="0" eb="3">
      <t>ジンケンヒ</t>
    </rPh>
    <rPh sb="3" eb="5">
      <t>サンシュツ</t>
    </rPh>
    <rPh sb="5" eb="6">
      <t>ヒョウ</t>
    </rPh>
    <rPh sb="7" eb="9">
      <t>センニン</t>
    </rPh>
    <rPh sb="9" eb="11">
      <t>ショクイン</t>
    </rPh>
    <rPh sb="11" eb="12">
      <t>ケイ</t>
    </rPh>
    <phoneticPr fontId="3"/>
  </si>
  <si>
    <t>本庁</t>
    <rPh sb="0" eb="2">
      <t>ホンチョウ</t>
    </rPh>
    <phoneticPr fontId="2"/>
  </si>
  <si>
    <t>課長</t>
    <rPh sb="0" eb="2">
      <t>カチョウ</t>
    </rPh>
    <phoneticPr fontId="2"/>
  </si>
  <si>
    <t>係長</t>
    <rPh sb="0" eb="2">
      <t>カカリチョウ</t>
    </rPh>
    <phoneticPr fontId="2"/>
  </si>
  <si>
    <t>係員</t>
    <rPh sb="0" eb="2">
      <t>カカリイン</t>
    </rPh>
    <phoneticPr fontId="2"/>
  </si>
  <si>
    <t>え</t>
  </si>
  <si>
    <t>A</t>
  </si>
  <si>
    <t>支所</t>
    <rPh sb="0" eb="2">
      <t>シショ</t>
    </rPh>
    <phoneticPr fontId="2"/>
  </si>
  <si>
    <t>お</t>
  </si>
  <si>
    <t>※国年様式第２号基福特人に計上</t>
    <rPh sb="1" eb="2">
      <t>コク</t>
    </rPh>
    <rPh sb="2" eb="3">
      <t>ネン</t>
    </rPh>
    <rPh sb="3" eb="5">
      <t>ヨウシキ</t>
    </rPh>
    <rPh sb="5" eb="6">
      <t>ダイ</t>
    </rPh>
    <rPh sb="7" eb="8">
      <t>ゴウ</t>
    </rPh>
    <rPh sb="8" eb="9">
      <t>キ</t>
    </rPh>
    <rPh sb="9" eb="10">
      <t>フク</t>
    </rPh>
    <rPh sb="10" eb="11">
      <t>トク</t>
    </rPh>
    <rPh sb="11" eb="12">
      <t>ジン</t>
    </rPh>
    <rPh sb="13" eb="15">
      <t>ケイジョウ</t>
    </rPh>
    <phoneticPr fontId="3"/>
  </si>
  <si>
    <t>※給付金様式第２号に計上</t>
    <rPh sb="1" eb="4">
      <t>キュウフキン</t>
    </rPh>
    <rPh sb="4" eb="6">
      <t>ヨウシキ</t>
    </rPh>
    <rPh sb="6" eb="7">
      <t>ダイ</t>
    </rPh>
    <rPh sb="8" eb="9">
      <t>ゴウ</t>
    </rPh>
    <rPh sb="10" eb="12">
      <t>ケイジョウ</t>
    </rPh>
    <phoneticPr fontId="3"/>
  </si>
  <si>
    <t>※給付金様式第４号に計上</t>
    <rPh sb="1" eb="4">
      <t>キュウフキン</t>
    </rPh>
    <rPh sb="4" eb="6">
      <t>ヨウシキ</t>
    </rPh>
    <rPh sb="6" eb="7">
      <t>ダイ</t>
    </rPh>
    <rPh sb="8" eb="9">
      <t>ゴウ</t>
    </rPh>
    <rPh sb="10" eb="12">
      <t>ケイジョウ</t>
    </rPh>
    <phoneticPr fontId="3"/>
  </si>
  <si>
    <t>※国年様式第４号「給料～」に計上</t>
    <rPh sb="1" eb="2">
      <t>コク</t>
    </rPh>
    <rPh sb="2" eb="3">
      <t>ネン</t>
    </rPh>
    <rPh sb="9" eb="11">
      <t>キュウリョウ</t>
    </rPh>
    <rPh sb="14" eb="16">
      <t>ケイジョウ</t>
    </rPh>
    <phoneticPr fontId="3"/>
  </si>
  <si>
    <t>年金生活者支援給付金交付金に係る人件費算出表（専任職員）</t>
    <rPh sb="0" eb="2">
      <t>ネンキン</t>
    </rPh>
    <rPh sb="2" eb="5">
      <t>セイカツシャ</t>
    </rPh>
    <rPh sb="5" eb="7">
      <t>シエン</t>
    </rPh>
    <rPh sb="7" eb="10">
      <t>キュウフキン</t>
    </rPh>
    <rPh sb="10" eb="13">
      <t>コウフキン</t>
    </rPh>
    <rPh sb="14" eb="15">
      <t>カカ</t>
    </rPh>
    <rPh sb="16" eb="19">
      <t>ジンケンヒ</t>
    </rPh>
    <rPh sb="19" eb="21">
      <t>サンシュツ</t>
    </rPh>
    <rPh sb="21" eb="22">
      <t>ヒョウ</t>
    </rPh>
    <rPh sb="23" eb="25">
      <t>センニン</t>
    </rPh>
    <rPh sb="25" eb="27">
      <t>ショクイン</t>
    </rPh>
    <phoneticPr fontId="3"/>
  </si>
  <si>
    <t>歳</t>
    <rPh sb="0" eb="1">
      <t>サイ</t>
    </rPh>
    <phoneticPr fontId="3"/>
  </si>
  <si>
    <t>※小数点以下の端数処理の関係で、報酬にかかる共済組合負担金、社会保険料負担金、
　 報酬にかかる子ども・子育て拠出金における現要額の合計が４月から３月までの合計と
   一致しない場合は、基礎年金等の現要額を手入力で調整してください。</t>
    <rPh sb="22" eb="24">
      <t>キョウサイ</t>
    </rPh>
    <rPh sb="24" eb="26">
      <t>クミアイ</t>
    </rPh>
    <rPh sb="26" eb="29">
      <t>フタンキン</t>
    </rPh>
    <rPh sb="30" eb="32">
      <t>シャカイ</t>
    </rPh>
    <rPh sb="32" eb="35">
      <t>ホケンリョウ</t>
    </rPh>
    <rPh sb="35" eb="38">
      <t>フタンキン</t>
    </rPh>
    <rPh sb="104" eb="105">
      <t>テ</t>
    </rPh>
    <rPh sb="105" eb="107">
      <t>ニュウリョク</t>
    </rPh>
    <phoneticPr fontId="3"/>
  </si>
  <si>
    <t>報酬にかかる共済組合負担金
（短期掛金、介護掛金）</t>
    <rPh sb="6" eb="8">
      <t>キョウサイ</t>
    </rPh>
    <rPh sb="8" eb="10">
      <t>クミアイ</t>
    </rPh>
    <rPh sb="15" eb="17">
      <t>タンキ</t>
    </rPh>
    <rPh sb="17" eb="19">
      <t>カケキン</t>
    </rPh>
    <rPh sb="20" eb="22">
      <t>カイゴ</t>
    </rPh>
    <rPh sb="22" eb="24">
      <t>カケキン</t>
    </rPh>
    <phoneticPr fontId="3"/>
  </si>
  <si>
    <t>報酬にかかる社会保険料負担金
（厚生年金保険料、雇用保険料、労働災害保険料）</t>
    <phoneticPr fontId="3"/>
  </si>
  <si>
    <t>報酬にかかる社会保険料負担金
（厚生年金保険料、雇用保険料、
労働災害保険料）</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</si>
</sst>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Red]\(#,##0\)"/>
    <numFmt numFmtId="177" formatCode="#,##0_ "/>
    <numFmt numFmtId="178" formatCode="[$-411]ge\.m\.d;@"/>
    <numFmt numFmtId="179" formatCode="#&quot;歳&quot;"/>
    <numFmt numFmtId="180" formatCode="#&quot;ヶ月&quot;"/>
    <numFmt numFmtId="181" formatCode="#&quot;ヶ月従事&quot;"/>
    <numFmt numFmtId="182" formatCode="0.0%"/>
    <numFmt numFmtId="183" formatCode="0.000_);[Red]\(0.000\)"/>
    <numFmt numFmtId="184" formatCode="#,##0.0_ "/>
  </numFmts>
  <fonts count="21">
    <font>
      <sz val="11"/>
      <name val="ＭＳ Ｐゴシック"/>
      <family val="3"/>
      <charset val="128"/>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8"/>
      <name val="ＭＳ Ｐゴシック"/>
      <family val="3"/>
      <charset val="128"/>
    </font>
    <font>
      <sz val="9"/>
      <name val="ＭＳ Ｐゴシック"/>
      <family val="3"/>
      <charset val="128"/>
    </font>
    <font>
      <b/>
      <sz val="9"/>
      <color indexed="81"/>
      <name val="ＭＳ Ｐゴシック"/>
      <family val="3"/>
      <charset val="128"/>
    </font>
    <font>
      <sz val="10"/>
      <name val="ＭＳ Ｐゴシック"/>
      <family val="3"/>
      <charset val="128"/>
    </font>
    <font>
      <sz val="12"/>
      <name val="メイリオ"/>
      <family val="3"/>
      <charset val="128"/>
    </font>
    <font>
      <sz val="11"/>
      <color theme="1"/>
      <name val="ＭＳ Ｐゴシック"/>
      <family val="3"/>
      <charset val="128"/>
      <scheme val="minor"/>
    </font>
    <font>
      <sz val="9"/>
      <color theme="3" tint="-0.249977111117893"/>
      <name val="ＭＳ Ｐゴシック"/>
      <family val="3"/>
      <charset val="128"/>
    </font>
    <font>
      <sz val="11"/>
      <color rgb="FFFF0000"/>
      <name val="ＭＳ Ｐゴシック"/>
      <family val="3"/>
      <charset val="128"/>
    </font>
    <font>
      <sz val="10"/>
      <color theme="3" tint="-0.249977111117893"/>
      <name val="ＭＳ Ｐゴシック"/>
      <family val="3"/>
      <charset val="128"/>
    </font>
    <font>
      <b/>
      <sz val="12"/>
      <name val="ＭＳ Ｐゴシック"/>
      <family val="3"/>
      <charset val="128"/>
    </font>
    <font>
      <sz val="9"/>
      <color rgb="FFFF0000"/>
      <name val="ＭＳ Ｐゴシック"/>
      <family val="3"/>
      <charset val="128"/>
    </font>
    <font>
      <b/>
      <sz val="9"/>
      <color indexed="81"/>
      <name val="MS P ゴシック"/>
      <family val="3"/>
      <charset val="128"/>
    </font>
    <font>
      <b/>
      <sz val="14"/>
      <name val="ＭＳ Ｐゴシック"/>
      <family val="3"/>
      <charset val="128"/>
    </font>
    <font>
      <sz val="9"/>
      <color theme="1"/>
      <name val="ＭＳ Ｐゴシック"/>
      <family val="3"/>
      <charset val="128"/>
    </font>
    <font>
      <sz val="11"/>
      <color theme="1"/>
      <name val="ＭＳ Ｐゴシック"/>
      <family val="3"/>
      <charset val="128"/>
    </font>
    <font>
      <b/>
      <sz val="11"/>
      <color indexed="81"/>
      <name val="MS P ゴシック"/>
      <family val="3"/>
      <charset val="128"/>
    </font>
  </fonts>
  <fills count="7">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theme="2" tint="-9.9978637043366805E-2"/>
        <bgColor indexed="64"/>
      </patternFill>
    </fill>
    <fill>
      <patternFill patternType="solid">
        <fgColor rgb="FFCCFFCC"/>
        <bgColor indexed="64"/>
      </patternFill>
    </fill>
    <fill>
      <patternFill patternType="solid">
        <fgColor theme="1" tint="0.34998626667073579"/>
        <bgColor indexed="64"/>
      </patternFill>
    </fill>
  </fills>
  <borders count="78">
    <border>
      <left/>
      <right/>
      <top/>
      <bottom/>
      <diagonal/>
    </border>
    <border>
      <left style="medium">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right style="medium">
        <color indexed="64"/>
      </right>
      <top style="medium">
        <color indexed="64"/>
      </top>
      <bottom style="medium">
        <color indexed="64"/>
      </bottom>
      <diagonal/>
    </border>
    <border>
      <left style="thin">
        <color indexed="64"/>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n">
        <color indexed="64"/>
      </left>
      <right style="thick">
        <color rgb="FFFF0000"/>
      </right>
      <top style="thin">
        <color indexed="64"/>
      </top>
      <bottom style="thin">
        <color indexed="64"/>
      </bottom>
      <diagonal/>
    </border>
    <border>
      <left style="thin">
        <color indexed="64"/>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style="hair">
        <color indexed="64"/>
      </left>
      <right style="hair">
        <color indexed="64"/>
      </right>
      <top style="thin">
        <color indexed="64"/>
      </top>
      <bottom style="thick">
        <color rgb="FFFF0000"/>
      </bottom>
      <diagonal/>
    </border>
    <border>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right/>
      <top/>
      <bottom style="thick">
        <color rgb="FFFF0000"/>
      </bottom>
      <diagonal/>
    </border>
    <border>
      <left style="thin">
        <color indexed="64"/>
      </left>
      <right/>
      <top/>
      <bottom style="thick">
        <color rgb="FFFF0000"/>
      </bottom>
      <diagonal/>
    </border>
    <border>
      <left style="thin">
        <color indexed="64"/>
      </left>
      <right style="thin">
        <color indexed="64"/>
      </right>
      <top/>
      <bottom/>
      <diagonal/>
    </border>
    <border>
      <left/>
      <right style="thick">
        <color rgb="FFFF0000"/>
      </right>
      <top style="thick">
        <color rgb="FFFF0000"/>
      </top>
      <bottom style="thick">
        <color rgb="FFFF0000"/>
      </bottom>
      <diagonal/>
    </border>
    <border>
      <left/>
      <right style="thin">
        <color indexed="64"/>
      </right>
      <top/>
      <bottom style="thick">
        <color rgb="FFFF0000"/>
      </bottom>
      <diagonal/>
    </border>
    <border>
      <left style="thin">
        <color indexed="64"/>
      </left>
      <right style="thin">
        <color indexed="64"/>
      </right>
      <top/>
      <bottom style="thick">
        <color rgb="FFFF0000"/>
      </bottom>
      <diagonal/>
    </border>
    <border>
      <left style="thin">
        <color indexed="64"/>
      </left>
      <right style="thin">
        <color indexed="64"/>
      </right>
      <top style="thick">
        <color rgb="FFFF0000"/>
      </top>
      <bottom/>
      <diagonal/>
    </border>
    <border>
      <left style="thin">
        <color indexed="64"/>
      </left>
      <right/>
      <top style="thick">
        <color rgb="FFFF0000"/>
      </top>
      <bottom/>
      <diagonal/>
    </border>
    <border>
      <left style="hair">
        <color indexed="64"/>
      </left>
      <right style="hair">
        <color indexed="64"/>
      </right>
      <top style="thick">
        <color rgb="FFFF0000"/>
      </top>
      <bottom/>
      <diagonal/>
    </border>
    <border>
      <left/>
      <right style="thin">
        <color indexed="64"/>
      </right>
      <top style="thick">
        <color rgb="FFFF0000"/>
      </top>
      <bottom/>
      <diagonal/>
    </border>
    <border>
      <left style="hair">
        <color indexed="64"/>
      </left>
      <right style="hair">
        <color indexed="64"/>
      </right>
      <top/>
      <bottom style="thin">
        <color indexed="64"/>
      </bottom>
      <diagonal/>
    </border>
    <border>
      <left style="thick">
        <color rgb="FFFF0000"/>
      </left>
      <right style="thick">
        <color rgb="FFFF0000"/>
      </right>
      <top style="thick">
        <color rgb="FFFF0000"/>
      </top>
      <bottom style="thick">
        <color rgb="FFFF0000"/>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style="thick">
        <color rgb="FFFF0000"/>
      </left>
      <right/>
      <top style="thin">
        <color indexed="64"/>
      </top>
      <bottom/>
      <diagonal/>
    </border>
    <border>
      <left style="thick">
        <color rgb="FFFF0000"/>
      </left>
      <right/>
      <top/>
      <bottom style="thin">
        <color indexed="64"/>
      </bottom>
      <diagonal/>
    </border>
    <border>
      <left/>
      <right style="thick">
        <color rgb="FFFF0000"/>
      </right>
      <top style="thin">
        <color indexed="64"/>
      </top>
      <bottom/>
      <diagonal/>
    </border>
    <border>
      <left/>
      <right style="thick">
        <color rgb="FFFF0000"/>
      </right>
      <top/>
      <bottom style="thin">
        <color indexed="64"/>
      </bottom>
      <diagonal/>
    </border>
    <border>
      <left style="thick">
        <color rgb="FFFF0000"/>
      </left>
      <right style="thin">
        <color indexed="64"/>
      </right>
      <top style="thin">
        <color indexed="64"/>
      </top>
      <bottom/>
      <diagonal/>
    </border>
    <border>
      <left style="thin">
        <color indexed="64"/>
      </left>
      <right style="thick">
        <color rgb="FFFF0000"/>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ck">
        <color rgb="FFFF0000"/>
      </left>
      <right/>
      <top style="double">
        <color indexed="64"/>
      </top>
      <bottom/>
      <diagonal/>
    </border>
    <border>
      <left/>
      <right/>
      <top style="double">
        <color indexed="64"/>
      </top>
      <bottom/>
      <diagonal/>
    </border>
    <border>
      <left style="thin">
        <color indexed="64"/>
      </left>
      <right/>
      <top style="double">
        <color indexed="64"/>
      </top>
      <bottom/>
      <diagonal/>
    </border>
    <border>
      <left/>
      <right style="thick">
        <color rgb="FFFF0000"/>
      </right>
      <top style="double">
        <color indexed="64"/>
      </top>
      <bottom/>
      <diagonal/>
    </border>
    <border>
      <left style="thick">
        <color rgb="FFFF0000"/>
      </left>
      <right/>
      <top/>
      <bottom style="thick">
        <color rgb="FFFF0000"/>
      </bottom>
      <diagonal/>
    </border>
    <border>
      <left/>
      <right style="thick">
        <color rgb="FFFF0000"/>
      </right>
      <top/>
      <bottom style="thick">
        <color rgb="FFFF0000"/>
      </bottom>
      <diagonal/>
    </border>
    <border diagonalUp="1">
      <left style="thin">
        <color indexed="64"/>
      </left>
      <right style="thick">
        <color rgb="FFFF0000"/>
      </right>
      <top style="thin">
        <color indexed="64"/>
      </top>
      <bottom style="thick">
        <color rgb="FFFF0000"/>
      </bottom>
      <diagonal style="thin">
        <color indexed="64"/>
      </diagonal>
    </border>
    <border>
      <left style="thick">
        <color rgb="FFFF0000"/>
      </left>
      <right style="thick">
        <color rgb="FFFF0000"/>
      </right>
      <top/>
      <bottom style="thick">
        <color rgb="FFFF0000"/>
      </bottom>
      <diagonal/>
    </border>
    <border>
      <left style="thick">
        <color rgb="FFFF0000"/>
      </left>
      <right style="thick">
        <color rgb="FFFF0000"/>
      </right>
      <top style="thick">
        <color rgb="FFFF0000"/>
      </top>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thin">
        <color indexed="64"/>
      </bottom>
      <diagonal/>
    </border>
    <border>
      <left/>
      <right style="medium">
        <color rgb="FFFF0000"/>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n">
        <color indexed="64"/>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ck">
        <color rgb="FFFF0000"/>
      </right>
      <top style="thin">
        <color indexed="64"/>
      </top>
      <bottom style="thick">
        <color rgb="FFFF0000"/>
      </bottom>
      <diagonal/>
    </border>
    <border>
      <left/>
      <right/>
      <top style="thick">
        <color rgb="FFFF0000"/>
      </top>
      <bottom style="thick">
        <color rgb="FFFF0000"/>
      </bottom>
      <diagonal/>
    </border>
  </borders>
  <cellStyleXfs count="7">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38" fontId="10"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0" fillId="0" borderId="0">
      <alignment vertical="center"/>
    </xf>
  </cellStyleXfs>
  <cellXfs count="365">
    <xf numFmtId="0" fontId="0" fillId="0" borderId="0" xfId="0">
      <alignment vertical="center"/>
    </xf>
    <xf numFmtId="0" fontId="2" fillId="0" borderId="0" xfId="0" applyFont="1" applyFill="1" applyAlignment="1" applyProtection="1">
      <alignment vertical="top"/>
    </xf>
    <xf numFmtId="0" fontId="6" fillId="0" borderId="0" xfId="0" applyFont="1" applyFill="1" applyAlignment="1" applyProtection="1"/>
    <xf numFmtId="176" fontId="6" fillId="0" borderId="0" xfId="0" applyNumberFormat="1" applyFont="1" applyFill="1" applyAlignment="1" applyProtection="1"/>
    <xf numFmtId="0" fontId="6" fillId="0" borderId="0" xfId="0" applyFont="1" applyBorder="1" applyAlignment="1" applyProtection="1"/>
    <xf numFmtId="0" fontId="6" fillId="0" borderId="0" xfId="0" applyFont="1" applyFill="1" applyBorder="1" applyAlignment="1" applyProtection="1"/>
    <xf numFmtId="0" fontId="0" fillId="0" borderId="0" xfId="0" applyAlignment="1">
      <alignment vertical="center"/>
    </xf>
    <xf numFmtId="0" fontId="0" fillId="0" borderId="0" xfId="0" applyAlignment="1">
      <alignment horizontal="center" vertical="center"/>
    </xf>
    <xf numFmtId="178" fontId="0" fillId="0" borderId="0" xfId="0" applyNumberFormat="1" applyAlignment="1">
      <alignment horizontal="center" vertical="center"/>
    </xf>
    <xf numFmtId="0" fontId="0" fillId="3" borderId="6" xfId="0" applyFill="1" applyBorder="1" applyAlignment="1">
      <alignment horizontal="center" vertical="center"/>
    </xf>
    <xf numFmtId="178" fontId="0" fillId="3" borderId="6" xfId="0" applyNumberFormat="1" applyFill="1" applyBorder="1" applyAlignment="1">
      <alignment horizontal="center" vertical="center"/>
    </xf>
    <xf numFmtId="0" fontId="0" fillId="3" borderId="7" xfId="0" applyFill="1" applyBorder="1" applyAlignment="1">
      <alignment horizontal="center" vertical="center"/>
    </xf>
    <xf numFmtId="0" fontId="0" fillId="3" borderId="5" xfId="0" applyFill="1" applyBorder="1" applyAlignment="1">
      <alignment horizontal="center" vertical="center"/>
    </xf>
    <xf numFmtId="0" fontId="0" fillId="3" borderId="12" xfId="0" applyFill="1" applyBorder="1" applyAlignment="1">
      <alignment horizontal="center" vertical="center"/>
    </xf>
    <xf numFmtId="0" fontId="0" fillId="3" borderId="6" xfId="0" applyNumberFormat="1" applyFill="1" applyBorder="1" applyAlignment="1">
      <alignment horizontal="center" vertical="center"/>
    </xf>
    <xf numFmtId="0" fontId="0" fillId="0" borderId="7" xfId="0" applyBorder="1">
      <alignment vertical="center"/>
    </xf>
    <xf numFmtId="0" fontId="0" fillId="0" borderId="7" xfId="0" applyFill="1" applyBorder="1">
      <alignment vertical="center"/>
    </xf>
    <xf numFmtId="0" fontId="0" fillId="3" borderId="21" xfId="0" applyNumberFormat="1" applyFill="1" applyBorder="1" applyAlignment="1">
      <alignment horizontal="center" vertical="center"/>
    </xf>
    <xf numFmtId="0" fontId="0" fillId="3" borderId="22" xfId="0" applyFill="1" applyBorder="1" applyAlignment="1">
      <alignment horizontal="center" vertical="center"/>
    </xf>
    <xf numFmtId="178" fontId="0" fillId="3" borderId="22" xfId="0" applyNumberFormat="1" applyFill="1" applyBorder="1" applyAlignment="1">
      <alignment horizontal="center" vertical="center"/>
    </xf>
    <xf numFmtId="0" fontId="0" fillId="3" borderId="23" xfId="0" applyFill="1" applyBorder="1" applyAlignment="1">
      <alignment horizontal="center" vertical="center"/>
    </xf>
    <xf numFmtId="0" fontId="0" fillId="3" borderId="24" xfId="0" applyFill="1" applyBorder="1" applyAlignment="1">
      <alignment horizontal="center" vertical="center"/>
    </xf>
    <xf numFmtId="0" fontId="0" fillId="3" borderId="25" xfId="0" applyFill="1" applyBorder="1" applyAlignment="1">
      <alignment horizontal="center" vertical="center"/>
    </xf>
    <xf numFmtId="0" fontId="0" fillId="3" borderId="22" xfId="0" applyNumberFormat="1" applyFill="1" applyBorder="1" applyAlignment="1">
      <alignment horizontal="center" vertical="center"/>
    </xf>
    <xf numFmtId="0" fontId="0" fillId="3" borderId="26" xfId="0" applyNumberFormat="1" applyFill="1" applyBorder="1" applyAlignment="1">
      <alignment horizontal="center" vertical="center"/>
    </xf>
    <xf numFmtId="0" fontId="9" fillId="0" borderId="0" xfId="0" applyFont="1" applyAlignment="1">
      <alignment horizontal="left" vertical="center"/>
    </xf>
    <xf numFmtId="0" fontId="0" fillId="3" borderId="27" xfId="0" applyFill="1" applyBorder="1" applyAlignment="1">
      <alignment horizontal="center" vertical="center" shrinkToFit="1"/>
    </xf>
    <xf numFmtId="0" fontId="0" fillId="3" borderId="28" xfId="0" applyFill="1" applyBorder="1" applyAlignment="1">
      <alignment horizontal="center" vertical="center" shrinkToFit="1"/>
    </xf>
    <xf numFmtId="0" fontId="0" fillId="3" borderId="29" xfId="0" applyFill="1" applyBorder="1" applyAlignment="1">
      <alignment horizontal="center" vertical="center" shrinkToFit="1"/>
    </xf>
    <xf numFmtId="0" fontId="0" fillId="0" borderId="14" xfId="0" applyBorder="1" applyAlignment="1">
      <alignment horizontal="center" vertical="center"/>
    </xf>
    <xf numFmtId="0" fontId="0" fillId="0" borderId="0" xfId="0" applyFill="1">
      <alignment vertical="center"/>
    </xf>
    <xf numFmtId="0" fontId="6" fillId="0" borderId="0" xfId="0" applyFont="1" applyAlignment="1" applyProtection="1"/>
    <xf numFmtId="0" fontId="6" fillId="0" borderId="11" xfId="0" applyFont="1" applyBorder="1" applyAlignment="1" applyProtection="1">
      <alignment vertical="center"/>
    </xf>
    <xf numFmtId="0" fontId="6" fillId="0" borderId="11" xfId="0" applyFont="1" applyBorder="1" applyAlignment="1" applyProtection="1">
      <alignment vertical="center" shrinkToFit="1"/>
    </xf>
    <xf numFmtId="179" fontId="6" fillId="0" borderId="11" xfId="0" applyNumberFormat="1" applyFont="1" applyBorder="1" applyAlignment="1" applyProtection="1">
      <alignment vertical="center"/>
    </xf>
    <xf numFmtId="180" fontId="6" fillId="0" borderId="11" xfId="0" applyNumberFormat="1" applyFont="1" applyBorder="1" applyAlignment="1" applyProtection="1">
      <alignment vertical="center"/>
    </xf>
    <xf numFmtId="178" fontId="6" fillId="0" borderId="0" xfId="0" applyNumberFormat="1" applyFont="1" applyBorder="1" applyAlignment="1" applyProtection="1"/>
    <xf numFmtId="0" fontId="2" fillId="0" borderId="6" xfId="0" applyFont="1" applyFill="1" applyBorder="1" applyAlignment="1" applyProtection="1">
      <alignment horizontal="center" vertical="center"/>
    </xf>
    <xf numFmtId="0" fontId="6" fillId="0" borderId="0" xfId="0" applyFont="1" applyFill="1" applyBorder="1" applyAlignment="1" applyProtection="1">
      <alignment horizontal="center" vertical="center"/>
    </xf>
    <xf numFmtId="0" fontId="6" fillId="0" borderId="0" xfId="0" applyNumberFormat="1" applyFont="1" applyFill="1" applyBorder="1" applyAlignment="1" applyProtection="1">
      <alignment horizontal="right" vertical="center"/>
    </xf>
    <xf numFmtId="0" fontId="0" fillId="3" borderId="6" xfId="0" applyFill="1" applyBorder="1" applyAlignment="1">
      <alignment horizontal="center" vertical="center" shrinkToFit="1"/>
    </xf>
    <xf numFmtId="0" fontId="0" fillId="3" borderId="22" xfId="0" applyFill="1" applyBorder="1" applyAlignment="1">
      <alignment horizontal="center" vertical="center" shrinkToFit="1"/>
    </xf>
    <xf numFmtId="0" fontId="0" fillId="0" borderId="9" xfId="0" applyBorder="1" applyAlignment="1">
      <alignment vertical="center"/>
    </xf>
    <xf numFmtId="14" fontId="6" fillId="0" borderId="0" xfId="0" applyNumberFormat="1" applyFont="1" applyAlignment="1" applyProtection="1"/>
    <xf numFmtId="177" fontId="6" fillId="0" borderId="0" xfId="0" applyNumberFormat="1" applyFont="1" applyAlignment="1" applyProtection="1"/>
    <xf numFmtId="0" fontId="0" fillId="0" borderId="0" xfId="0" applyBorder="1" applyAlignment="1">
      <alignment vertical="center" wrapText="1"/>
    </xf>
    <xf numFmtId="0" fontId="2" fillId="0" borderId="0" xfId="0" applyFont="1">
      <alignment vertical="center"/>
    </xf>
    <xf numFmtId="0" fontId="2" fillId="0" borderId="15" xfId="0" applyFont="1" applyBorder="1" applyAlignment="1">
      <alignment vertical="center"/>
    </xf>
    <xf numFmtId="0" fontId="6" fillId="0" borderId="13" xfId="0" applyFont="1" applyBorder="1" applyAlignment="1" applyProtection="1">
      <alignment horizontal="center" vertical="center"/>
    </xf>
    <xf numFmtId="0" fontId="2" fillId="0" borderId="13" xfId="0" applyFont="1" applyBorder="1" applyAlignment="1" applyProtection="1">
      <alignment horizontal="center" vertical="center" wrapText="1"/>
    </xf>
    <xf numFmtId="176" fontId="13" fillId="0" borderId="3" xfId="0" applyNumberFormat="1" applyFont="1" applyBorder="1" applyAlignment="1" applyProtection="1">
      <alignment shrinkToFit="1"/>
    </xf>
    <xf numFmtId="0" fontId="14" fillId="0" borderId="0" xfId="0" applyFont="1" applyBorder="1" applyAlignment="1" applyProtection="1">
      <alignment horizontal="center"/>
    </xf>
    <xf numFmtId="0" fontId="6" fillId="0" borderId="11" xfId="0" applyFont="1" applyBorder="1" applyAlignment="1" applyProtection="1">
      <alignment horizontal="center" vertical="center" shrinkToFit="1"/>
    </xf>
    <xf numFmtId="0" fontId="6" fillId="0" borderId="11" xfId="0" applyFont="1" applyBorder="1" applyAlignment="1" applyProtection="1">
      <alignment horizontal="center" vertical="center" shrinkToFit="1"/>
    </xf>
    <xf numFmtId="0" fontId="0" fillId="0" borderId="13" xfId="0" applyBorder="1" applyAlignment="1">
      <alignment horizontal="center" vertical="center"/>
    </xf>
    <xf numFmtId="0" fontId="0" fillId="0" borderId="0" xfId="0" applyBorder="1" applyAlignment="1">
      <alignment horizontal="center" vertical="center"/>
    </xf>
    <xf numFmtId="178" fontId="0" fillId="0" borderId="0" xfId="0" applyNumberFormat="1" applyBorder="1" applyAlignment="1">
      <alignment horizontal="center" vertical="center"/>
    </xf>
    <xf numFmtId="0" fontId="0" fillId="3" borderId="7" xfId="0" applyNumberFormat="1" applyFill="1" applyBorder="1" applyAlignment="1">
      <alignment horizontal="center" vertical="center"/>
    </xf>
    <xf numFmtId="0" fontId="0" fillId="0" borderId="11" xfId="0" applyBorder="1" applyAlignment="1">
      <alignment vertical="center"/>
    </xf>
    <xf numFmtId="178" fontId="0" fillId="0" borderId="11" xfId="0" applyNumberFormat="1" applyBorder="1" applyAlignment="1">
      <alignment vertical="center"/>
    </xf>
    <xf numFmtId="0" fontId="6" fillId="0" borderId="11" xfId="0" applyFont="1" applyBorder="1" applyAlignment="1" applyProtection="1">
      <alignment horizontal="center" vertical="center" shrinkToFit="1"/>
    </xf>
    <xf numFmtId="0" fontId="6" fillId="0" borderId="11" xfId="0" applyFont="1" applyBorder="1" applyAlignment="1" applyProtection="1">
      <alignment horizontal="center" vertical="center" shrinkToFit="1"/>
    </xf>
    <xf numFmtId="0" fontId="0" fillId="3" borderId="36" xfId="0" applyFill="1" applyBorder="1" applyAlignment="1">
      <alignment horizontal="center" vertical="center"/>
    </xf>
    <xf numFmtId="0" fontId="0" fillId="3" borderId="36" xfId="0" applyFill="1" applyBorder="1" applyAlignment="1">
      <alignment horizontal="center" vertical="center" shrinkToFit="1"/>
    </xf>
    <xf numFmtId="178" fontId="0" fillId="3" borderId="36" xfId="0" applyNumberFormat="1" applyFill="1" applyBorder="1" applyAlignment="1">
      <alignment horizontal="center" vertical="center"/>
    </xf>
    <xf numFmtId="0" fontId="0" fillId="3" borderId="37" xfId="0" applyFill="1" applyBorder="1" applyAlignment="1">
      <alignment horizontal="center" vertical="center"/>
    </xf>
    <xf numFmtId="0" fontId="0" fillId="3" borderId="38" xfId="0" applyFill="1" applyBorder="1" applyAlignment="1">
      <alignment horizontal="center" vertical="center"/>
    </xf>
    <xf numFmtId="0" fontId="0" fillId="3" borderId="39" xfId="0" applyFill="1" applyBorder="1" applyAlignment="1">
      <alignment horizontal="center" vertical="center"/>
    </xf>
    <xf numFmtId="0" fontId="0" fillId="3" borderId="3" xfId="0" applyFill="1" applyBorder="1" applyAlignment="1">
      <alignment horizontal="center" vertical="center"/>
    </xf>
    <xf numFmtId="0" fontId="0" fillId="3" borderId="3" xfId="0" applyFill="1" applyBorder="1" applyAlignment="1">
      <alignment horizontal="center" vertical="center" shrinkToFit="1"/>
    </xf>
    <xf numFmtId="178" fontId="0" fillId="3" borderId="3" xfId="0" applyNumberFormat="1" applyFill="1" applyBorder="1" applyAlignment="1">
      <alignment horizontal="center" vertical="center"/>
    </xf>
    <xf numFmtId="0" fontId="0" fillId="3" borderId="4" xfId="0" applyFill="1" applyBorder="1" applyAlignment="1">
      <alignment horizontal="center" vertical="center"/>
    </xf>
    <xf numFmtId="0" fontId="0" fillId="3" borderId="40" xfId="0" applyFill="1" applyBorder="1" applyAlignment="1">
      <alignment horizontal="center" vertical="center"/>
    </xf>
    <xf numFmtId="0" fontId="0" fillId="3" borderId="2" xfId="0" applyFill="1" applyBorder="1" applyAlignment="1">
      <alignment horizontal="center" vertical="center"/>
    </xf>
    <xf numFmtId="176" fontId="13" fillId="0" borderId="0" xfId="0" applyNumberFormat="1" applyFont="1" applyFill="1" applyBorder="1" applyAlignment="1" applyProtection="1">
      <alignment shrinkToFit="1"/>
    </xf>
    <xf numFmtId="0" fontId="0" fillId="0" borderId="9" xfId="0" applyBorder="1" applyAlignment="1">
      <alignment horizontal="center" vertical="center"/>
    </xf>
    <xf numFmtId="0" fontId="0" fillId="0" borderId="14" xfId="0" applyBorder="1" applyAlignment="1">
      <alignment horizontal="center" vertical="center"/>
    </xf>
    <xf numFmtId="0" fontId="2" fillId="0" borderId="0" xfId="0" applyFont="1" applyAlignment="1">
      <alignment vertical="center" shrinkToFit="1"/>
    </xf>
    <xf numFmtId="0" fontId="6" fillId="0" borderId="11" xfId="0" applyFont="1" applyBorder="1" applyAlignment="1" applyProtection="1">
      <alignment horizontal="center" vertical="center" shrinkToFit="1"/>
    </xf>
    <xf numFmtId="0" fontId="0" fillId="0" borderId="9" xfId="0" applyBorder="1" applyAlignment="1">
      <alignment horizontal="center" vertical="center"/>
    </xf>
    <xf numFmtId="0" fontId="0" fillId="0" borderId="14" xfId="0" applyBorder="1" applyAlignment="1">
      <alignment horizontal="center" vertical="center"/>
    </xf>
    <xf numFmtId="0" fontId="0" fillId="0" borderId="0" xfId="0" applyBorder="1">
      <alignment vertical="center"/>
    </xf>
    <xf numFmtId="0" fontId="2" fillId="0" borderId="0" xfId="0" applyFont="1" applyFill="1" applyAlignment="1">
      <alignment vertical="center"/>
    </xf>
    <xf numFmtId="0" fontId="2" fillId="0" borderId="0" xfId="0" applyFont="1" applyFill="1" applyAlignment="1">
      <alignment vertical="center" shrinkToFit="1"/>
    </xf>
    <xf numFmtId="176" fontId="6" fillId="0" borderId="0" xfId="0" applyNumberFormat="1" applyFont="1" applyFill="1" applyBorder="1" applyAlignment="1" applyProtection="1"/>
    <xf numFmtId="176" fontId="6" fillId="0" borderId="0" xfId="0" applyNumberFormat="1" applyFont="1" applyFill="1" applyBorder="1" applyAlignment="1" applyProtection="1">
      <alignment horizontal="center" vertical="center"/>
    </xf>
    <xf numFmtId="176" fontId="11" fillId="0" borderId="0" xfId="0" applyNumberFormat="1" applyFont="1" applyFill="1" applyBorder="1" applyAlignment="1" applyProtection="1"/>
    <xf numFmtId="0" fontId="6" fillId="0" borderId="42" xfId="0" applyFont="1" applyFill="1" applyBorder="1" applyAlignment="1" applyProtection="1">
      <alignment horizontal="center" vertical="center"/>
    </xf>
    <xf numFmtId="0" fontId="6" fillId="0" borderId="6" xfId="0" applyFont="1" applyFill="1" applyBorder="1" applyAlignment="1" applyProtection="1">
      <alignment horizontal="center" vertical="center"/>
    </xf>
    <xf numFmtId="0" fontId="6" fillId="0" borderId="6" xfId="0" applyFont="1" applyFill="1" applyBorder="1" applyAlignment="1" applyProtection="1">
      <alignment horizontal="center" vertical="center" wrapText="1"/>
    </xf>
    <xf numFmtId="0" fontId="2" fillId="0" borderId="6" xfId="0" applyFont="1" applyFill="1" applyBorder="1" applyAlignment="1" applyProtection="1">
      <alignment horizontal="center" vertical="center" wrapText="1"/>
    </xf>
    <xf numFmtId="176" fontId="13" fillId="0" borderId="6" xfId="0" applyNumberFormat="1" applyFont="1" applyFill="1" applyBorder="1" applyAlignment="1" applyProtection="1">
      <alignment shrinkToFit="1"/>
    </xf>
    <xf numFmtId="176" fontId="6" fillId="0" borderId="0" xfId="0" applyNumberFormat="1" applyFont="1" applyFill="1" applyBorder="1" applyAlignment="1" applyProtection="1">
      <alignment horizontal="left"/>
    </xf>
    <xf numFmtId="176" fontId="6" fillId="0" borderId="6" xfId="0" applyNumberFormat="1" applyFont="1" applyFill="1" applyBorder="1" applyAlignment="1" applyProtection="1">
      <alignment horizontal="center" vertical="center" wrapText="1"/>
    </xf>
    <xf numFmtId="177" fontId="6" fillId="0" borderId="0" xfId="0" applyNumberFormat="1" applyFont="1" applyFill="1" applyBorder="1" applyAlignment="1" applyProtection="1"/>
    <xf numFmtId="176" fontId="6" fillId="0" borderId="6" xfId="0" applyNumberFormat="1" applyFont="1" applyFill="1" applyBorder="1" applyAlignment="1" applyProtection="1">
      <alignment horizontal="center" vertical="center"/>
    </xf>
    <xf numFmtId="176" fontId="6" fillId="0" borderId="0" xfId="0" applyNumberFormat="1" applyFont="1" applyFill="1" applyBorder="1" applyAlignment="1" applyProtection="1">
      <alignment horizontal="center"/>
    </xf>
    <xf numFmtId="0" fontId="6" fillId="5" borderId="41" xfId="0" applyFont="1" applyFill="1" applyBorder="1" applyAlignment="1" applyProtection="1">
      <alignment horizontal="center" vertical="center" shrinkToFit="1"/>
      <protection locked="0"/>
    </xf>
    <xf numFmtId="179" fontId="6" fillId="5" borderId="41" xfId="0" applyNumberFormat="1" applyFont="1" applyFill="1" applyBorder="1" applyAlignment="1" applyProtection="1">
      <alignment vertical="center"/>
      <protection locked="0"/>
    </xf>
    <xf numFmtId="176" fontId="6" fillId="0" borderId="9" xfId="0" applyNumberFormat="1" applyFont="1" applyFill="1" applyBorder="1" applyAlignment="1" applyProtection="1">
      <alignment horizontal="center" vertical="center"/>
    </xf>
    <xf numFmtId="176" fontId="11" fillId="0" borderId="9" xfId="0" applyNumberFormat="1" applyFont="1" applyFill="1" applyBorder="1" applyAlignment="1" applyProtection="1"/>
    <xf numFmtId="176" fontId="2" fillId="0" borderId="6" xfId="0" applyNumberFormat="1" applyFont="1" applyFill="1" applyBorder="1" applyAlignment="1" applyProtection="1">
      <alignment horizontal="center" vertical="center" wrapText="1"/>
    </xf>
    <xf numFmtId="176" fontId="13" fillId="5" borderId="41" xfId="0" applyNumberFormat="1" applyFont="1" applyFill="1" applyBorder="1" applyAlignment="1" applyProtection="1">
      <alignment shrinkToFit="1"/>
      <protection locked="0"/>
    </xf>
    <xf numFmtId="176" fontId="13" fillId="5" borderId="33" xfId="0" applyNumberFormat="1" applyFont="1" applyFill="1" applyBorder="1" applyAlignment="1" applyProtection="1">
      <alignment shrinkToFit="1"/>
      <protection locked="0"/>
    </xf>
    <xf numFmtId="177" fontId="13" fillId="5" borderId="33" xfId="0" applyNumberFormat="1" applyFont="1" applyFill="1" applyBorder="1" applyAlignment="1" applyProtection="1">
      <alignment shrinkToFit="1"/>
      <protection locked="0"/>
    </xf>
    <xf numFmtId="177" fontId="13" fillId="5" borderId="41" xfId="0" applyNumberFormat="1" applyFont="1" applyFill="1" applyBorder="1" applyAlignment="1" applyProtection="1">
      <alignment shrinkToFit="1"/>
      <protection locked="0"/>
    </xf>
    <xf numFmtId="0" fontId="6" fillId="0" borderId="0" xfId="0" applyFont="1" applyBorder="1" applyAlignment="1" applyProtection="1">
      <alignment vertical="center"/>
    </xf>
    <xf numFmtId="0" fontId="6" fillId="0" borderId="0" xfId="0" applyFont="1" applyBorder="1" applyAlignment="1" applyProtection="1">
      <alignment vertical="center" shrinkToFit="1"/>
    </xf>
    <xf numFmtId="0" fontId="8" fillId="0" borderId="42" xfId="0" applyFont="1" applyFill="1" applyBorder="1" applyAlignment="1" applyProtection="1">
      <alignment shrinkToFit="1"/>
    </xf>
    <xf numFmtId="0" fontId="3" fillId="0" borderId="6" xfId="0" applyFont="1" applyBorder="1" applyAlignment="1" applyProtection="1">
      <alignment horizontal="center" vertical="center" wrapText="1"/>
    </xf>
    <xf numFmtId="0" fontId="6" fillId="0" borderId="6" xfId="0" applyFont="1" applyBorder="1" applyAlignment="1" applyProtection="1">
      <alignment horizontal="center" vertical="center"/>
    </xf>
    <xf numFmtId="0" fontId="6" fillId="4" borderId="6" xfId="0" applyFont="1" applyFill="1" applyBorder="1" applyAlignment="1" applyProtection="1">
      <alignment horizontal="center" vertical="center"/>
    </xf>
    <xf numFmtId="0" fontId="6" fillId="0" borderId="6" xfId="0" applyFont="1" applyBorder="1" applyAlignment="1" applyProtection="1">
      <alignment horizontal="center" vertical="center" wrapText="1"/>
    </xf>
    <xf numFmtId="0" fontId="2" fillId="0" borderId="6" xfId="0" applyFont="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3" fillId="4" borderId="6" xfId="0" applyFont="1" applyFill="1" applyBorder="1" applyAlignment="1" applyProtection="1">
      <alignment horizontal="center" vertical="center" wrapText="1"/>
    </xf>
    <xf numFmtId="177" fontId="13" fillId="0" borderId="6" xfId="0" applyNumberFormat="1" applyFont="1" applyBorder="1" applyAlignment="1" applyProtection="1">
      <alignment shrinkToFit="1"/>
    </xf>
    <xf numFmtId="176" fontId="13" fillId="0" borderId="6" xfId="0" applyNumberFormat="1" applyFont="1" applyBorder="1" applyAlignment="1" applyProtection="1">
      <alignment shrinkToFit="1"/>
    </xf>
    <xf numFmtId="176" fontId="13" fillId="0" borderId="5" xfId="0" applyNumberFormat="1" applyFont="1" applyFill="1" applyBorder="1" applyAlignment="1" applyProtection="1">
      <alignment shrinkToFit="1"/>
    </xf>
    <xf numFmtId="0" fontId="8" fillId="0" borderId="43" xfId="0" applyFont="1" applyFill="1" applyBorder="1" applyAlignment="1" applyProtection="1">
      <alignment shrinkToFit="1"/>
    </xf>
    <xf numFmtId="176" fontId="13" fillId="0" borderId="2" xfId="0" applyNumberFormat="1" applyFont="1" applyFill="1" applyBorder="1" applyAlignment="1" applyProtection="1">
      <alignment shrinkToFit="1"/>
    </xf>
    <xf numFmtId="177" fontId="13" fillId="0" borderId="14" xfId="0" applyNumberFormat="1" applyFont="1" applyBorder="1" applyAlignment="1" applyProtection="1">
      <alignment shrinkToFit="1"/>
    </xf>
    <xf numFmtId="0" fontId="6" fillId="0" borderId="32" xfId="0" applyFont="1" applyBorder="1" applyAlignment="1" applyProtection="1">
      <alignment horizontal="center" vertical="center"/>
    </xf>
    <xf numFmtId="0" fontId="6" fillId="4" borderId="32" xfId="0" applyFont="1" applyFill="1" applyBorder="1" applyAlignment="1" applyProtection="1">
      <alignment horizontal="center" vertical="center"/>
    </xf>
    <xf numFmtId="0" fontId="6" fillId="0" borderId="32" xfId="0" applyFont="1" applyBorder="1" applyAlignment="1" applyProtection="1">
      <alignment horizontal="center" vertical="center" wrapText="1"/>
    </xf>
    <xf numFmtId="0" fontId="6" fillId="5" borderId="41" xfId="0" applyFont="1" applyFill="1" applyBorder="1" applyAlignment="1" applyProtection="1">
      <alignment horizontal="left" vertical="center" shrinkToFit="1"/>
      <protection locked="0"/>
    </xf>
    <xf numFmtId="0" fontId="6" fillId="0" borderId="3" xfId="0" applyFont="1" applyFill="1" applyBorder="1" applyAlignment="1" applyProtection="1">
      <alignment horizontal="center" vertical="center"/>
    </xf>
    <xf numFmtId="0" fontId="2" fillId="0" borderId="32" xfId="0" applyFont="1" applyBorder="1" applyAlignment="1" applyProtection="1">
      <alignment horizontal="center" vertical="center" wrapText="1"/>
    </xf>
    <xf numFmtId="0" fontId="2" fillId="4" borderId="3" xfId="0" applyFont="1" applyFill="1" applyBorder="1" applyAlignment="1" applyProtection="1">
      <alignment horizontal="center" vertical="center" wrapText="1"/>
    </xf>
    <xf numFmtId="180" fontId="6" fillId="5" borderId="41" xfId="0" applyNumberFormat="1" applyFont="1" applyFill="1" applyBorder="1" applyAlignment="1" applyProtection="1">
      <alignment vertical="center"/>
      <protection locked="0"/>
    </xf>
    <xf numFmtId="0" fontId="6" fillId="0" borderId="0" xfId="0" applyFont="1" applyBorder="1" applyAlignment="1" applyProtection="1">
      <alignment horizontal="center" vertical="center" shrinkToFit="1"/>
    </xf>
    <xf numFmtId="179" fontId="6" fillId="0" borderId="0" xfId="0" applyNumberFormat="1" applyFont="1" applyBorder="1" applyAlignment="1" applyProtection="1">
      <alignment vertical="center"/>
    </xf>
    <xf numFmtId="180" fontId="6" fillId="0" borderId="0" xfId="0" applyNumberFormat="1" applyFont="1" applyBorder="1" applyAlignment="1" applyProtection="1">
      <alignment vertical="center"/>
    </xf>
    <xf numFmtId="0" fontId="8" fillId="0" borderId="0" xfId="0" applyFont="1">
      <alignment vertical="center"/>
    </xf>
    <xf numFmtId="0" fontId="6" fillId="0" borderId="0" xfId="0" applyFont="1" applyBorder="1" applyAlignment="1">
      <alignment vertical="center" wrapText="1"/>
    </xf>
    <xf numFmtId="0" fontId="6" fillId="0" borderId="0" xfId="0" applyFont="1" applyBorder="1" applyAlignment="1">
      <alignment vertical="center"/>
    </xf>
    <xf numFmtId="0" fontId="6" fillId="0" borderId="0" xfId="0" applyFont="1" applyFill="1" applyBorder="1" applyAlignment="1">
      <alignment vertical="center"/>
    </xf>
    <xf numFmtId="0" fontId="17" fillId="0" borderId="0" xfId="0" applyFont="1" applyAlignment="1">
      <alignment vertical="center" shrinkToFit="1"/>
    </xf>
    <xf numFmtId="49" fontId="0" fillId="0" borderId="0" xfId="0" applyNumberFormat="1" applyBorder="1" applyAlignment="1">
      <alignment vertical="center" shrinkToFit="1"/>
    </xf>
    <xf numFmtId="0" fontId="0" fillId="0" borderId="0" xfId="0" applyBorder="1" applyAlignment="1">
      <alignment vertical="center" shrinkToFit="1"/>
    </xf>
    <xf numFmtId="38" fontId="0" fillId="0" borderId="0" xfId="0" applyNumberFormat="1" applyBorder="1" applyAlignment="1">
      <alignment vertical="center" shrinkToFit="1"/>
    </xf>
    <xf numFmtId="38" fontId="0" fillId="0" borderId="0" xfId="0" applyNumberFormat="1" applyFill="1" applyBorder="1" applyAlignment="1">
      <alignment vertical="center" shrinkToFit="1"/>
    </xf>
    <xf numFmtId="0" fontId="0" fillId="0" borderId="0" xfId="0" applyFill="1" applyBorder="1" applyAlignment="1">
      <alignment vertical="center" shrinkToFit="1"/>
    </xf>
    <xf numFmtId="9" fontId="6" fillId="0" borderId="0" xfId="0" applyNumberFormat="1" applyFont="1" applyAlignment="1" applyProtection="1"/>
    <xf numFmtId="0" fontId="8" fillId="0" borderId="60" xfId="0" applyFont="1" applyFill="1" applyBorder="1" applyAlignment="1" applyProtection="1">
      <alignment shrinkToFit="1"/>
    </xf>
    <xf numFmtId="0" fontId="0" fillId="3" borderId="44" xfId="0" applyFill="1" applyBorder="1" applyAlignment="1">
      <alignment horizontal="center" vertical="center" shrinkToFit="1"/>
    </xf>
    <xf numFmtId="0" fontId="0" fillId="3" borderId="3" xfId="0" applyNumberFormat="1" applyFill="1" applyBorder="1" applyAlignment="1">
      <alignment horizontal="center" vertical="center"/>
    </xf>
    <xf numFmtId="0" fontId="0" fillId="3" borderId="45" xfId="0" applyNumberFormat="1" applyFill="1" applyBorder="1" applyAlignment="1">
      <alignment horizontal="center" vertical="center"/>
    </xf>
    <xf numFmtId="0" fontId="4" fillId="0" borderId="0" xfId="0" applyFont="1" applyFill="1" applyBorder="1" applyAlignment="1" applyProtection="1">
      <alignment vertical="center"/>
    </xf>
    <xf numFmtId="0" fontId="4" fillId="0" borderId="0" xfId="0" applyFont="1" applyBorder="1" applyAlignment="1" applyProtection="1"/>
    <xf numFmtId="176" fontId="6" fillId="0" borderId="6" xfId="0" applyNumberFormat="1" applyFont="1" applyFill="1" applyBorder="1" applyAlignment="1" applyProtection="1">
      <alignment horizontal="center" vertical="center" shrinkToFit="1"/>
    </xf>
    <xf numFmtId="181" fontId="6" fillId="0" borderId="0" xfId="0" applyNumberFormat="1" applyFont="1" applyBorder="1" applyAlignment="1" applyProtection="1">
      <alignment vertical="center"/>
    </xf>
    <xf numFmtId="0" fontId="2" fillId="0" borderId="0" xfId="0" applyFont="1" applyFill="1">
      <alignment vertical="center"/>
    </xf>
    <xf numFmtId="176" fontId="13" fillId="6" borderId="6" xfId="0" applyNumberFormat="1" applyFont="1" applyFill="1" applyBorder="1" applyAlignment="1" applyProtection="1">
      <alignment shrinkToFit="1"/>
    </xf>
    <xf numFmtId="177" fontId="13" fillId="0" borderId="6" xfId="0" applyNumberFormat="1" applyFont="1" applyFill="1" applyBorder="1" applyAlignment="1" applyProtection="1">
      <alignment shrinkToFit="1"/>
    </xf>
    <xf numFmtId="0" fontId="2" fillId="0" borderId="6" xfId="0" applyFont="1" applyFill="1" applyBorder="1" applyAlignment="1" applyProtection="1">
      <alignment horizontal="center" vertical="center" shrinkToFit="1"/>
    </xf>
    <xf numFmtId="0" fontId="19" fillId="0" borderId="0" xfId="0" applyFont="1">
      <alignment vertical="center"/>
    </xf>
    <xf numFmtId="0" fontId="0" fillId="3" borderId="8" xfId="0" applyFill="1" applyBorder="1" applyAlignment="1">
      <alignment horizontal="center" vertical="center"/>
    </xf>
    <xf numFmtId="0" fontId="0" fillId="3" borderId="66" xfId="0" applyFill="1" applyBorder="1" applyAlignment="1">
      <alignment horizontal="center" vertical="center"/>
    </xf>
    <xf numFmtId="0" fontId="0" fillId="3" borderId="10" xfId="0" applyFill="1" applyBorder="1" applyAlignment="1">
      <alignment horizontal="center" vertical="center"/>
    </xf>
    <xf numFmtId="0" fontId="0" fillId="3" borderId="67" xfId="0" applyFill="1" applyBorder="1" applyAlignment="1">
      <alignment horizontal="center" vertical="center"/>
    </xf>
    <xf numFmtId="182" fontId="8" fillId="0" borderId="6" xfId="0" applyNumberFormat="1" applyFont="1" applyFill="1" applyBorder="1" applyAlignment="1" applyProtection="1">
      <alignment horizontal="right" vertical="center" shrinkToFit="1"/>
    </xf>
    <xf numFmtId="0" fontId="6" fillId="5" borderId="41" xfId="0" applyFont="1" applyFill="1" applyBorder="1" applyAlignment="1" applyProtection="1">
      <alignment horizontal="center" vertical="center" shrinkToFit="1"/>
      <protection locked="0"/>
    </xf>
    <xf numFmtId="0" fontId="6" fillId="0" borderId="65" xfId="0" applyFont="1" applyBorder="1" applyAlignment="1" applyProtection="1">
      <alignment horizontal="center" vertical="center"/>
    </xf>
    <xf numFmtId="179" fontId="6" fillId="5" borderId="33" xfId="0" applyNumberFormat="1" applyFont="1" applyFill="1" applyBorder="1" applyAlignment="1" applyProtection="1">
      <alignment vertical="center"/>
      <protection locked="0"/>
    </xf>
    <xf numFmtId="182" fontId="8" fillId="5" borderId="41" xfId="0" applyNumberFormat="1" applyFont="1" applyFill="1" applyBorder="1" applyAlignment="1" applyProtection="1">
      <alignment horizontal="right" vertical="center" shrinkToFit="1"/>
    </xf>
    <xf numFmtId="182" fontId="8" fillId="5" borderId="61" xfId="0" applyNumberFormat="1" applyFont="1" applyFill="1" applyBorder="1" applyAlignment="1" applyProtection="1">
      <alignment horizontal="right" vertical="center" shrinkToFit="1"/>
    </xf>
    <xf numFmtId="182" fontId="8" fillId="0" borderId="3" xfId="0" applyNumberFormat="1" applyFont="1" applyFill="1" applyBorder="1" applyAlignment="1" applyProtection="1">
      <alignment horizontal="right" vertical="center" shrinkToFit="1"/>
    </xf>
    <xf numFmtId="182" fontId="8" fillId="5" borderId="62" xfId="0" applyNumberFormat="1" applyFont="1" applyFill="1" applyBorder="1" applyAlignment="1" applyProtection="1">
      <alignment horizontal="right" vertical="center" shrinkToFit="1"/>
    </xf>
    <xf numFmtId="184" fontId="0" fillId="3" borderId="18" xfId="0" applyNumberFormat="1" applyFill="1" applyBorder="1" applyAlignment="1">
      <alignment horizontal="center" vertical="center"/>
    </xf>
    <xf numFmtId="184" fontId="0" fillId="3" borderId="19" xfId="0" applyNumberFormat="1" applyFill="1" applyBorder="1" applyAlignment="1">
      <alignment horizontal="center" vertical="center"/>
    </xf>
    <xf numFmtId="184" fontId="0" fillId="3" borderId="20" xfId="0" applyNumberFormat="1" applyFill="1" applyBorder="1" applyAlignment="1">
      <alignment horizontal="center" vertical="center"/>
    </xf>
    <xf numFmtId="184" fontId="0" fillId="3" borderId="6" xfId="0" applyNumberFormat="1" applyFill="1" applyBorder="1" applyAlignment="1">
      <alignment horizontal="center" vertical="center"/>
    </xf>
    <xf numFmtId="184" fontId="0" fillId="3" borderId="7" xfId="0" applyNumberFormat="1" applyFill="1" applyBorder="1" applyAlignment="1">
      <alignment horizontal="center" vertical="center"/>
    </xf>
    <xf numFmtId="184" fontId="0" fillId="3" borderId="21" xfId="0" applyNumberFormat="1" applyFill="1" applyBorder="1" applyAlignment="1">
      <alignment horizontal="center" vertical="center"/>
    </xf>
    <xf numFmtId="184" fontId="0" fillId="3" borderId="13" xfId="0" applyNumberFormat="1" applyFill="1" applyBorder="1" applyAlignment="1">
      <alignment horizontal="center" vertical="center"/>
    </xf>
    <xf numFmtId="0" fontId="0" fillId="0" borderId="9" xfId="0" applyBorder="1" applyAlignment="1">
      <alignment horizontal="center" vertical="center"/>
    </xf>
    <xf numFmtId="0" fontId="0" fillId="0" borderId="14" xfId="0" applyBorder="1" applyAlignment="1">
      <alignment horizontal="center" vertical="center"/>
    </xf>
    <xf numFmtId="0" fontId="8" fillId="0" borderId="0" xfId="0" applyFont="1" applyBorder="1" applyAlignment="1">
      <alignment horizontal="center" vertical="center" wrapText="1"/>
    </xf>
    <xf numFmtId="0" fontId="8" fillId="0" borderId="0" xfId="0" applyFont="1" applyBorder="1" applyAlignment="1">
      <alignment horizontal="center" vertical="center" textRotation="255" wrapText="1"/>
    </xf>
    <xf numFmtId="176" fontId="0" fillId="0" borderId="0" xfId="0" applyNumberFormat="1" applyBorder="1" applyAlignment="1">
      <alignment horizontal="right" vertical="center"/>
    </xf>
    <xf numFmtId="0" fontId="0" fillId="0" borderId="0" xfId="0" quotePrefix="1">
      <alignment vertical="center"/>
    </xf>
    <xf numFmtId="176" fontId="13" fillId="5" borderId="77" xfId="0" applyNumberFormat="1" applyFont="1" applyFill="1" applyBorder="1" applyAlignment="1" applyProtection="1">
      <alignment shrinkToFit="1"/>
      <protection locked="0"/>
    </xf>
    <xf numFmtId="0" fontId="2" fillId="4" borderId="13" xfId="0" applyFont="1" applyFill="1" applyBorder="1" applyAlignment="1" applyProtection="1">
      <alignment horizontal="center" vertical="center" wrapText="1"/>
    </xf>
    <xf numFmtId="176" fontId="13" fillId="0" borderId="5" xfId="0" applyNumberFormat="1" applyFont="1" applyBorder="1" applyAlignment="1" applyProtection="1">
      <alignment shrinkToFit="1"/>
    </xf>
    <xf numFmtId="0" fontId="3" fillId="4" borderId="13" xfId="0" applyFont="1" applyFill="1" applyBorder="1" applyAlignment="1" applyProtection="1">
      <alignment horizontal="center" vertical="center" wrapText="1"/>
    </xf>
    <xf numFmtId="176" fontId="13" fillId="0" borderId="28" xfId="0" applyNumberFormat="1" applyFont="1" applyFill="1" applyBorder="1" applyAlignment="1" applyProtection="1">
      <alignment shrinkToFit="1"/>
    </xf>
    <xf numFmtId="0" fontId="0" fillId="0" borderId="6" xfId="0" applyBorder="1" applyAlignment="1">
      <alignment horizontal="center" vertical="center"/>
    </xf>
    <xf numFmtId="0" fontId="0" fillId="0" borderId="13" xfId="0" applyBorder="1" applyAlignment="1">
      <alignment horizontal="center" vertical="center"/>
    </xf>
    <xf numFmtId="0" fontId="0" fillId="0" borderId="35" xfId="0" applyBorder="1" applyAlignment="1">
      <alignment horizontal="center" vertical="center"/>
    </xf>
    <xf numFmtId="0" fontId="0" fillId="0" borderId="0" xfId="0" applyBorder="1" applyAlignment="1">
      <alignment horizontal="center" vertical="center"/>
    </xf>
    <xf numFmtId="0" fontId="0" fillId="0" borderId="11" xfId="0" applyBorder="1" applyAlignment="1">
      <alignment horizontal="center" vertical="center"/>
    </xf>
    <xf numFmtId="0" fontId="0" fillId="0" borderId="8" xfId="0" applyBorder="1" applyAlignment="1">
      <alignment horizontal="center" vertical="center"/>
    </xf>
    <xf numFmtId="0" fontId="0" fillId="0" borderId="10"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31" xfId="0" applyBorder="1" applyAlignment="1">
      <alignment horizontal="center" vertical="center"/>
    </xf>
    <xf numFmtId="0" fontId="0" fillId="0" borderId="34" xfId="0" applyBorder="1" applyAlignment="1">
      <alignment horizontal="center" vertical="center"/>
    </xf>
    <xf numFmtId="0" fontId="0" fillId="0" borderId="32" xfId="0" applyBorder="1" applyAlignment="1">
      <alignment horizontal="center" vertical="center"/>
    </xf>
    <xf numFmtId="178" fontId="0" fillId="0" borderId="13" xfId="0" applyNumberFormat="1" applyBorder="1" applyAlignment="1">
      <alignment horizontal="center" vertical="center"/>
    </xf>
    <xf numFmtId="178" fontId="0" fillId="0" borderId="32" xfId="0" applyNumberFormat="1" applyBorder="1" applyAlignment="1">
      <alignment horizontal="center" vertical="center"/>
    </xf>
    <xf numFmtId="178" fontId="0" fillId="0" borderId="35" xfId="0" applyNumberFormat="1" applyBorder="1" applyAlignment="1">
      <alignment horizontal="center" vertical="center"/>
    </xf>
    <xf numFmtId="0" fontId="0" fillId="0" borderId="13" xfId="0" applyBorder="1" applyAlignment="1">
      <alignment horizontal="center" vertical="center" wrapText="1"/>
    </xf>
    <xf numFmtId="0" fontId="0" fillId="0" borderId="13" xfId="0" applyFill="1" applyBorder="1" applyAlignment="1">
      <alignment horizontal="center" vertical="center"/>
    </xf>
    <xf numFmtId="0" fontId="0" fillId="0" borderId="32" xfId="0" applyFill="1" applyBorder="1" applyAlignment="1">
      <alignment horizontal="center" vertical="center"/>
    </xf>
    <xf numFmtId="0" fontId="0" fillId="0" borderId="7" xfId="0" applyBorder="1" applyAlignment="1">
      <alignment horizontal="center" vertical="center"/>
    </xf>
    <xf numFmtId="0" fontId="0" fillId="0" borderId="5" xfId="0" applyBorder="1" applyAlignment="1">
      <alignment horizontal="center" vertical="center"/>
    </xf>
    <xf numFmtId="0" fontId="0" fillId="0" borderId="9" xfId="0" applyBorder="1" applyAlignment="1">
      <alignment horizontal="center" vertical="center"/>
    </xf>
    <xf numFmtId="0" fontId="0" fillId="0" borderId="30" xfId="0" applyBorder="1" applyAlignment="1">
      <alignment horizontal="center" vertical="center"/>
    </xf>
    <xf numFmtId="0" fontId="6" fillId="0" borderId="6" xfId="0" applyFont="1" applyBorder="1" applyAlignment="1">
      <alignment horizontal="center" vertical="center"/>
    </xf>
    <xf numFmtId="0" fontId="6" fillId="0" borderId="13" xfId="0" applyFont="1" applyBorder="1" applyAlignment="1">
      <alignment horizontal="center" vertical="center"/>
    </xf>
    <xf numFmtId="0" fontId="6" fillId="0" borderId="6"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7" xfId="0" applyFont="1" applyBorder="1" applyAlignment="1">
      <alignment horizontal="center" vertical="center"/>
    </xf>
    <xf numFmtId="0" fontId="2" fillId="0" borderId="22" xfId="0" applyFont="1" applyBorder="1" applyAlignment="1">
      <alignment horizontal="right" vertical="top"/>
    </xf>
    <xf numFmtId="0" fontId="2" fillId="0" borderId="22" xfId="0" applyFont="1" applyFill="1" applyBorder="1" applyAlignment="1">
      <alignment horizontal="right" vertical="top"/>
    </xf>
    <xf numFmtId="38" fontId="6" fillId="0" borderId="44" xfId="1" applyFont="1" applyFill="1" applyBorder="1" applyAlignment="1" applyProtection="1">
      <alignment horizontal="right" vertical="center"/>
    </xf>
    <xf numFmtId="38" fontId="6" fillId="0" borderId="3" xfId="1" applyFont="1" applyFill="1" applyBorder="1" applyAlignment="1" applyProtection="1">
      <alignment horizontal="right" vertical="center"/>
    </xf>
    <xf numFmtId="38" fontId="6" fillId="0" borderId="28" xfId="1" applyFont="1" applyFill="1" applyBorder="1" applyAlignment="1" applyProtection="1">
      <alignment horizontal="right" vertical="center"/>
    </xf>
    <xf numFmtId="38" fontId="6" fillId="0" borderId="6" xfId="1" applyFont="1" applyFill="1" applyBorder="1" applyAlignment="1" applyProtection="1">
      <alignment horizontal="right" vertical="center"/>
    </xf>
    <xf numFmtId="38" fontId="6" fillId="0" borderId="45" xfId="1" applyFont="1" applyFill="1" applyBorder="1" applyAlignment="1" applyProtection="1">
      <alignment horizontal="right" vertical="center"/>
    </xf>
    <xf numFmtId="38" fontId="6" fillId="0" borderId="21" xfId="1" applyFont="1" applyFill="1" applyBorder="1" applyAlignment="1" applyProtection="1">
      <alignment horizontal="right" vertical="center"/>
    </xf>
    <xf numFmtId="38" fontId="6" fillId="0" borderId="46" xfId="1" applyFont="1" applyFill="1" applyBorder="1" applyAlignment="1" applyProtection="1">
      <alignment horizontal="right" vertical="center"/>
    </xf>
    <xf numFmtId="38" fontId="6" fillId="0" borderId="9" xfId="1" applyFont="1" applyFill="1" applyBorder="1" applyAlignment="1" applyProtection="1">
      <alignment horizontal="right" vertical="center"/>
    </xf>
    <xf numFmtId="38" fontId="6" fillId="0" borderId="10" xfId="1" applyFont="1" applyFill="1" applyBorder="1" applyAlignment="1" applyProtection="1">
      <alignment horizontal="right" vertical="center"/>
    </xf>
    <xf numFmtId="38" fontId="6" fillId="0" borderId="47" xfId="1" applyFont="1" applyFill="1" applyBorder="1" applyAlignment="1" applyProtection="1">
      <alignment horizontal="right" vertical="center"/>
    </xf>
    <xf numFmtId="38" fontId="6" fillId="0" borderId="11" xfId="1" applyFont="1" applyFill="1" applyBorder="1" applyAlignment="1" applyProtection="1">
      <alignment horizontal="right" vertical="center"/>
    </xf>
    <xf numFmtId="38" fontId="6" fillId="0" borderId="2" xfId="1" applyFont="1" applyFill="1" applyBorder="1" applyAlignment="1" applyProtection="1">
      <alignment horizontal="right" vertical="center"/>
    </xf>
    <xf numFmtId="38" fontId="6" fillId="0" borderId="8" xfId="1" applyFont="1" applyFill="1" applyBorder="1" applyAlignment="1" applyProtection="1">
      <alignment horizontal="right" vertical="center"/>
    </xf>
    <xf numFmtId="38" fontId="6" fillId="0" borderId="4" xfId="1" applyFont="1" applyFill="1" applyBorder="1" applyAlignment="1" applyProtection="1">
      <alignment horizontal="right"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38" fontId="6" fillId="0" borderId="8" xfId="1" applyFont="1" applyBorder="1" applyAlignment="1" applyProtection="1">
      <alignment horizontal="right" vertical="center"/>
    </xf>
    <xf numFmtId="38" fontId="6" fillId="0" borderId="9" xfId="1" applyFont="1" applyBorder="1" applyAlignment="1" applyProtection="1">
      <alignment horizontal="right" vertical="center"/>
    </xf>
    <xf numFmtId="38" fontId="6" fillId="0" borderId="48" xfId="1" applyFont="1" applyBorder="1" applyAlignment="1" applyProtection="1">
      <alignment horizontal="right" vertical="center"/>
    </xf>
    <xf numFmtId="38" fontId="6" fillId="0" borderId="4" xfId="1" applyFont="1" applyBorder="1" applyAlignment="1" applyProtection="1">
      <alignment horizontal="right" vertical="center"/>
    </xf>
    <xf numFmtId="38" fontId="6" fillId="0" borderId="11" xfId="1" applyFont="1" applyBorder="1" applyAlignment="1" applyProtection="1">
      <alignment horizontal="right" vertical="center"/>
    </xf>
    <xf numFmtId="38" fontId="6" fillId="0" borderId="49" xfId="1" applyFont="1" applyBorder="1" applyAlignment="1" applyProtection="1">
      <alignment horizontal="right" vertical="center"/>
    </xf>
    <xf numFmtId="38" fontId="6" fillId="0" borderId="6" xfId="1" applyFont="1" applyBorder="1" applyAlignment="1" applyProtection="1">
      <alignment horizontal="right" vertical="center"/>
    </xf>
    <xf numFmtId="38" fontId="6" fillId="0" borderId="21" xfId="1" applyFont="1" applyBorder="1" applyAlignment="1" applyProtection="1">
      <alignment horizontal="right" vertical="center"/>
    </xf>
    <xf numFmtId="38" fontId="18" fillId="2" borderId="56" xfId="1" applyFont="1" applyFill="1" applyBorder="1" applyAlignment="1" applyProtection="1">
      <alignment horizontal="right" vertical="center"/>
    </xf>
    <xf numFmtId="38" fontId="18" fillId="2" borderId="55" xfId="1" applyFont="1" applyFill="1" applyBorder="1" applyAlignment="1" applyProtection="1">
      <alignment horizontal="right" vertical="center"/>
    </xf>
    <xf numFmtId="38" fontId="18" fillId="2" borderId="57" xfId="1" applyFont="1" applyFill="1" applyBorder="1" applyAlignment="1" applyProtection="1">
      <alignment horizontal="right" vertical="center"/>
    </xf>
    <xf numFmtId="38" fontId="18" fillId="2" borderId="31" xfId="1" applyFont="1" applyFill="1" applyBorder="1" applyAlignment="1" applyProtection="1">
      <alignment horizontal="right" vertical="center"/>
    </xf>
    <xf numFmtId="38" fontId="18" fillId="2" borderId="30" xfId="1" applyFont="1" applyFill="1" applyBorder="1" applyAlignment="1" applyProtection="1">
      <alignment horizontal="right" vertical="center"/>
    </xf>
    <xf numFmtId="38" fontId="18" fillId="2" borderId="59" xfId="1" applyFont="1" applyFill="1" applyBorder="1" applyAlignment="1" applyProtection="1">
      <alignment horizontal="right" vertical="center"/>
    </xf>
    <xf numFmtId="38" fontId="6" fillId="0" borderId="13" xfId="1" applyFont="1" applyFill="1" applyBorder="1" applyAlignment="1" applyProtection="1">
      <alignment horizontal="right" vertical="center"/>
    </xf>
    <xf numFmtId="38" fontId="6" fillId="0" borderId="13" xfId="1" applyFont="1" applyBorder="1" applyAlignment="1" applyProtection="1">
      <alignment horizontal="right" vertical="center"/>
    </xf>
    <xf numFmtId="38" fontId="6" fillId="0" borderId="51" xfId="1" applyFont="1" applyBorder="1" applyAlignment="1" applyProtection="1">
      <alignment horizontal="right" vertical="center"/>
    </xf>
    <xf numFmtId="0" fontId="6" fillId="0" borderId="52" xfId="0" applyFont="1" applyBorder="1" applyAlignment="1">
      <alignment horizontal="center" vertical="center"/>
    </xf>
    <xf numFmtId="0" fontId="6" fillId="0" borderId="53" xfId="0" applyFont="1" applyBorder="1" applyAlignment="1">
      <alignment horizontal="center" vertical="center"/>
    </xf>
    <xf numFmtId="38" fontId="6" fillId="3" borderId="54" xfId="1" applyFont="1" applyFill="1" applyBorder="1" applyAlignment="1" applyProtection="1">
      <alignment horizontal="right" vertical="center"/>
      <protection locked="0"/>
    </xf>
    <xf numFmtId="38" fontId="6" fillId="3" borderId="55" xfId="1" applyFont="1" applyFill="1" applyBorder="1" applyAlignment="1" applyProtection="1">
      <alignment horizontal="right" vertical="center"/>
      <protection locked="0"/>
    </xf>
    <xf numFmtId="38" fontId="6" fillId="3" borderId="58" xfId="1" applyFont="1" applyFill="1" applyBorder="1" applyAlignment="1" applyProtection="1">
      <alignment horizontal="right" vertical="center"/>
      <protection locked="0"/>
    </xf>
    <xf numFmtId="38" fontId="6" fillId="3" borderId="30" xfId="1" applyFont="1" applyFill="1" applyBorder="1" applyAlignment="1" applyProtection="1">
      <alignment horizontal="right" vertical="center"/>
      <protection locked="0"/>
    </xf>
    <xf numFmtId="38" fontId="18" fillId="3" borderId="56" xfId="1" applyFont="1" applyFill="1" applyBorder="1" applyAlignment="1" applyProtection="1">
      <alignment horizontal="right" vertical="center"/>
      <protection locked="0"/>
    </xf>
    <xf numFmtId="38" fontId="18" fillId="3" borderId="55" xfId="1" applyFont="1" applyFill="1" applyBorder="1" applyAlignment="1" applyProtection="1">
      <alignment horizontal="right" vertical="center"/>
      <protection locked="0"/>
    </xf>
    <xf numFmtId="38" fontId="18" fillId="3" borderId="31" xfId="1" applyFont="1" applyFill="1" applyBorder="1" applyAlignment="1" applyProtection="1">
      <alignment horizontal="right" vertical="center"/>
      <protection locked="0"/>
    </xf>
    <xf numFmtId="38" fontId="18" fillId="3" borderId="30" xfId="1" applyFont="1" applyFill="1" applyBorder="1" applyAlignment="1" applyProtection="1">
      <alignment horizontal="right" vertical="center"/>
      <protection locked="0"/>
    </xf>
    <xf numFmtId="0" fontId="6" fillId="0" borderId="8" xfId="0" applyFont="1" applyBorder="1" applyAlignment="1">
      <alignment horizontal="center" vertical="center"/>
    </xf>
    <xf numFmtId="38" fontId="6" fillId="0" borderId="50" xfId="1" applyFont="1" applyFill="1" applyBorder="1" applyAlignment="1" applyProtection="1">
      <alignment horizontal="right" vertical="center"/>
    </xf>
    <xf numFmtId="0" fontId="2" fillId="0" borderId="8" xfId="0" applyFont="1" applyBorder="1" applyAlignment="1">
      <alignment horizontal="right" vertical="top"/>
    </xf>
    <xf numFmtId="0" fontId="2" fillId="0" borderId="9" xfId="0" applyFont="1" applyBorder="1" applyAlignment="1">
      <alignment horizontal="right" vertical="top"/>
    </xf>
    <xf numFmtId="0" fontId="2" fillId="0" borderId="10" xfId="0" applyFont="1" applyBorder="1" applyAlignment="1">
      <alignment horizontal="right" vertical="top"/>
    </xf>
    <xf numFmtId="38" fontId="6" fillId="0" borderId="68" xfId="1" applyFont="1" applyFill="1" applyBorder="1" applyAlignment="1" applyProtection="1">
      <alignment horizontal="center" vertical="center"/>
      <protection locked="0"/>
    </xf>
    <xf numFmtId="38" fontId="6" fillId="0" borderId="69" xfId="1" applyFont="1" applyFill="1" applyBorder="1" applyAlignment="1" applyProtection="1">
      <alignment horizontal="center" vertical="center"/>
      <protection locked="0"/>
    </xf>
    <xf numFmtId="38" fontId="6" fillId="0" borderId="70" xfId="1" applyFont="1" applyFill="1" applyBorder="1" applyAlignment="1" applyProtection="1">
      <alignment horizontal="center" vertical="center"/>
      <protection locked="0"/>
    </xf>
    <xf numFmtId="0" fontId="0" fillId="0" borderId="14" xfId="0" applyBorder="1" applyAlignment="1">
      <alignment horizontal="center" vertical="center"/>
    </xf>
    <xf numFmtId="0" fontId="0" fillId="0" borderId="4" xfId="0" applyBorder="1" applyAlignment="1">
      <alignment horizontal="center" vertical="center"/>
    </xf>
    <xf numFmtId="0" fontId="0" fillId="0" borderId="8" xfId="0" applyFont="1" applyFill="1" applyBorder="1" applyAlignment="1">
      <alignment horizontal="center" vertical="center"/>
    </xf>
    <xf numFmtId="0" fontId="0" fillId="0" borderId="9"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2" xfId="0" applyFont="1" applyFill="1" applyBorder="1" applyAlignment="1">
      <alignment horizontal="center" vertical="center"/>
    </xf>
    <xf numFmtId="38" fontId="6" fillId="0" borderId="47" xfId="1" applyFont="1" applyFill="1" applyBorder="1" applyAlignment="1" applyProtection="1">
      <alignment horizontal="center" vertical="center"/>
      <protection locked="0"/>
    </xf>
    <xf numFmtId="38" fontId="6" fillId="0" borderId="11" xfId="1" applyFont="1" applyFill="1" applyBorder="1" applyAlignment="1" applyProtection="1">
      <alignment horizontal="center" vertical="center"/>
      <protection locked="0"/>
    </xf>
    <xf numFmtId="38" fontId="6" fillId="0" borderId="2" xfId="1" applyFont="1" applyFill="1" applyBorder="1" applyAlignment="1" applyProtection="1">
      <alignment horizontal="center" vertical="center"/>
      <protection locked="0"/>
    </xf>
    <xf numFmtId="38" fontId="6" fillId="0" borderId="4" xfId="1" applyFont="1" applyFill="1" applyBorder="1" applyAlignment="1" applyProtection="1">
      <alignment horizontal="center" vertical="center"/>
      <protection locked="0"/>
    </xf>
    <xf numFmtId="38" fontId="6" fillId="0" borderId="49" xfId="1" applyFont="1" applyFill="1" applyBorder="1" applyAlignment="1" applyProtection="1">
      <alignment horizontal="center" vertical="center"/>
      <protection locked="0"/>
    </xf>
    <xf numFmtId="38" fontId="6" fillId="0" borderId="19" xfId="1" applyFont="1" applyFill="1" applyBorder="1" applyAlignment="1" applyProtection="1">
      <alignment horizontal="center" vertical="center"/>
      <protection locked="0"/>
    </xf>
    <xf numFmtId="38" fontId="6" fillId="0" borderId="71" xfId="1" applyFont="1" applyFill="1" applyBorder="1" applyAlignment="1" applyProtection="1">
      <alignment horizontal="center" vertical="center"/>
      <protection locked="0"/>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38" fontId="6" fillId="3" borderId="58" xfId="1" applyFont="1" applyFill="1" applyBorder="1" applyAlignment="1" applyProtection="1">
      <alignment horizontal="center" vertical="center"/>
      <protection locked="0"/>
    </xf>
    <xf numFmtId="38" fontId="6" fillId="3" borderId="30" xfId="1" applyFont="1" applyFill="1" applyBorder="1" applyAlignment="1" applyProtection="1">
      <alignment horizontal="center" vertical="center"/>
      <protection locked="0"/>
    </xf>
    <xf numFmtId="38" fontId="6" fillId="3" borderId="34" xfId="1" applyFont="1" applyFill="1" applyBorder="1" applyAlignment="1" applyProtection="1">
      <alignment horizontal="center" vertical="center"/>
      <protection locked="0"/>
    </xf>
    <xf numFmtId="38" fontId="6" fillId="3" borderId="31" xfId="1" applyFont="1" applyFill="1" applyBorder="1" applyAlignment="1" applyProtection="1">
      <alignment horizontal="center" vertical="center"/>
      <protection locked="0"/>
    </xf>
    <xf numFmtId="38" fontId="6" fillId="0" borderId="31" xfId="1" applyFont="1" applyFill="1" applyBorder="1" applyAlignment="1" applyProtection="1">
      <alignment horizontal="center" vertical="center"/>
      <protection locked="0"/>
    </xf>
    <xf numFmtId="38" fontId="6" fillId="0" borderId="30" xfId="1" applyFont="1" applyFill="1" applyBorder="1" applyAlignment="1" applyProtection="1">
      <alignment horizontal="center" vertical="center"/>
      <protection locked="0"/>
    </xf>
    <xf numFmtId="38" fontId="6" fillId="0" borderId="59" xfId="1" applyFont="1" applyFill="1" applyBorder="1" applyAlignment="1" applyProtection="1">
      <alignment horizontal="center" vertical="center"/>
      <protection locked="0"/>
    </xf>
    <xf numFmtId="183" fontId="0" fillId="0" borderId="0" xfId="0" applyNumberFormat="1" applyBorder="1" applyAlignment="1">
      <alignment horizontal="center" vertical="center"/>
    </xf>
    <xf numFmtId="183" fontId="0" fillId="2" borderId="6" xfId="0" applyNumberFormat="1" applyFill="1" applyBorder="1" applyAlignment="1">
      <alignment horizontal="center" vertical="center"/>
    </xf>
    <xf numFmtId="177" fontId="0" fillId="0" borderId="5" xfId="0" applyNumberFormat="1" applyFill="1" applyBorder="1" applyAlignment="1">
      <alignment horizontal="right" vertical="center"/>
    </xf>
    <xf numFmtId="177" fontId="0" fillId="0" borderId="6" xfId="0" applyNumberFormat="1" applyFill="1" applyBorder="1" applyAlignment="1">
      <alignment horizontal="right" vertical="center"/>
    </xf>
    <xf numFmtId="0" fontId="8" fillId="0" borderId="6" xfId="0" applyFont="1" applyBorder="1" applyAlignment="1">
      <alignment horizontal="center" vertical="center" wrapText="1"/>
    </xf>
    <xf numFmtId="176" fontId="0" fillId="0" borderId="6" xfId="0" applyNumberFormat="1" applyBorder="1" applyAlignment="1">
      <alignment horizontal="right" vertical="center"/>
    </xf>
    <xf numFmtId="176" fontId="0" fillId="0" borderId="7" xfId="0" applyNumberFormat="1" applyBorder="1" applyAlignment="1">
      <alignment horizontal="right" vertical="center"/>
    </xf>
    <xf numFmtId="0" fontId="14" fillId="0" borderId="0" xfId="0" applyFont="1" applyAlignment="1">
      <alignment horizontal="left" vertical="top" wrapText="1"/>
    </xf>
    <xf numFmtId="183" fontId="0" fillId="0" borderId="21" xfId="0" applyNumberFormat="1" applyFill="1" applyBorder="1" applyAlignment="1" applyProtection="1">
      <alignment horizontal="center" vertical="center"/>
      <protection locked="0"/>
    </xf>
    <xf numFmtId="183" fontId="0" fillId="0" borderId="64" xfId="0" applyNumberFormat="1" applyFill="1" applyBorder="1" applyAlignment="1" applyProtection="1">
      <alignment horizontal="center" vertical="center"/>
      <protection locked="0"/>
    </xf>
    <xf numFmtId="183" fontId="0" fillId="0" borderId="28" xfId="0" applyNumberFormat="1" applyFill="1" applyBorder="1" applyAlignment="1" applyProtection="1">
      <alignment horizontal="center" vertical="center"/>
      <protection locked="0"/>
    </xf>
    <xf numFmtId="177" fontId="0" fillId="0" borderId="10" xfId="0" applyNumberFormat="1" applyFill="1" applyBorder="1" applyAlignment="1">
      <alignment horizontal="right" vertical="center"/>
    </xf>
    <xf numFmtId="0" fontId="8" fillId="0" borderId="7" xfId="0" applyFont="1" applyBorder="1" applyAlignment="1">
      <alignment horizontal="center" vertical="center" shrinkToFit="1"/>
    </xf>
    <xf numFmtId="0" fontId="8" fillId="0" borderId="14" xfId="0" applyFont="1" applyBorder="1" applyAlignment="1">
      <alignment horizontal="center" vertical="center" shrinkToFit="1"/>
    </xf>
    <xf numFmtId="0" fontId="8" fillId="0" borderId="5" xfId="0" applyFont="1" applyBorder="1" applyAlignment="1">
      <alignment horizontal="center" vertical="center" shrinkToFit="1"/>
    </xf>
    <xf numFmtId="177" fontId="0" fillId="0" borderId="5" xfId="0" applyNumberFormat="1" applyBorder="1" applyAlignment="1">
      <alignment horizontal="right" vertical="center"/>
    </xf>
    <xf numFmtId="177" fontId="0" fillId="0" borderId="6" xfId="0" applyNumberFormat="1" applyBorder="1" applyAlignment="1">
      <alignment horizontal="right" vertical="center"/>
    </xf>
    <xf numFmtId="0" fontId="2" fillId="0" borderId="7" xfId="0" applyFont="1" applyBorder="1" applyAlignment="1">
      <alignment horizontal="center" vertical="center" shrinkToFit="1"/>
    </xf>
    <xf numFmtId="0" fontId="2" fillId="0" borderId="14" xfId="0" applyFont="1" applyBorder="1" applyAlignment="1">
      <alignment horizontal="center" vertical="center" shrinkToFit="1"/>
    </xf>
    <xf numFmtId="0" fontId="2" fillId="0" borderId="5" xfId="0" applyFont="1" applyBorder="1" applyAlignment="1">
      <alignment horizontal="center" vertical="center" shrinkToFit="1"/>
    </xf>
    <xf numFmtId="0" fontId="0" fillId="0" borderId="0" xfId="0" applyAlignment="1">
      <alignment horizontal="center" vertical="center"/>
    </xf>
    <xf numFmtId="177" fontId="0" fillId="3" borderId="72" xfId="0" applyNumberFormat="1" applyFill="1" applyBorder="1" applyAlignment="1" applyProtection="1">
      <alignment horizontal="right" vertical="center"/>
      <protection locked="0"/>
    </xf>
    <xf numFmtId="177" fontId="0" fillId="3" borderId="14" xfId="0" applyNumberFormat="1" applyFill="1" applyBorder="1" applyAlignment="1" applyProtection="1">
      <alignment horizontal="right" vertical="center"/>
      <protection locked="0"/>
    </xf>
    <xf numFmtId="177" fontId="0" fillId="3" borderId="73" xfId="0" applyNumberFormat="1" applyFill="1" applyBorder="1" applyAlignment="1" applyProtection="1">
      <alignment horizontal="right" vertical="center"/>
      <protection locked="0"/>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6"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wrapText="1"/>
    </xf>
    <xf numFmtId="0" fontId="0" fillId="0" borderId="0" xfId="0" applyBorder="1" applyAlignment="1">
      <alignment horizontal="center" vertical="center" wrapText="1"/>
    </xf>
    <xf numFmtId="0" fontId="0" fillId="0" borderId="16" xfId="0" applyBorder="1" applyAlignment="1">
      <alignment horizontal="center" vertical="center" wrapText="1"/>
    </xf>
    <xf numFmtId="177" fontId="0" fillId="3" borderId="68" xfId="0" applyNumberFormat="1" applyFill="1" applyBorder="1" applyAlignment="1" applyProtection="1">
      <alignment horizontal="right" vertical="center"/>
      <protection locked="0"/>
    </xf>
    <xf numFmtId="177" fontId="0" fillId="3" borderId="69" xfId="0" applyNumberFormat="1" applyFill="1" applyBorder="1" applyAlignment="1" applyProtection="1">
      <alignment horizontal="right" vertical="center"/>
      <protection locked="0"/>
    </xf>
    <xf numFmtId="177" fontId="0" fillId="3" borderId="71" xfId="0" applyNumberFormat="1" applyFill="1" applyBorder="1" applyAlignment="1" applyProtection="1">
      <alignment horizontal="right" vertical="center"/>
      <protection locked="0"/>
    </xf>
    <xf numFmtId="0" fontId="12" fillId="0" borderId="1" xfId="0" applyFont="1" applyBorder="1" applyAlignment="1">
      <alignment horizontal="center" vertical="center"/>
    </xf>
    <xf numFmtId="0" fontId="12" fillId="0" borderId="17" xfId="0" applyFont="1" applyBorder="1" applyAlignment="1">
      <alignment horizontal="center" vertical="center"/>
    </xf>
    <xf numFmtId="0" fontId="8" fillId="0" borderId="7"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5" xfId="0" applyFont="1" applyBorder="1" applyAlignment="1">
      <alignment horizontal="center" vertical="center" wrapText="1"/>
    </xf>
    <xf numFmtId="183" fontId="0" fillId="0" borderId="7" xfId="0" applyNumberFormat="1" applyFill="1" applyBorder="1" applyAlignment="1" applyProtection="1">
      <alignment horizontal="center" vertical="center"/>
      <protection locked="0"/>
    </xf>
    <xf numFmtId="183" fontId="0" fillId="0" borderId="14" xfId="0" applyNumberFormat="1" applyFill="1" applyBorder="1" applyAlignment="1" applyProtection="1">
      <alignment horizontal="center" vertical="center"/>
      <protection locked="0"/>
    </xf>
    <xf numFmtId="183" fontId="0" fillId="0" borderId="5" xfId="0" applyNumberFormat="1" applyFill="1" applyBorder="1" applyAlignment="1" applyProtection="1">
      <alignment horizontal="center" vertical="center"/>
      <protection locked="0"/>
    </xf>
    <xf numFmtId="177" fontId="0" fillId="6" borderId="5" xfId="0" applyNumberFormat="1" applyFill="1" applyBorder="1" applyAlignment="1">
      <alignment horizontal="right" vertical="center"/>
    </xf>
    <xf numFmtId="177" fontId="0" fillId="6" borderId="6" xfId="0" applyNumberFormat="1" applyFill="1" applyBorder="1" applyAlignment="1">
      <alignment horizontal="right" vertical="center"/>
    </xf>
    <xf numFmtId="0" fontId="8" fillId="0" borderId="6" xfId="0" applyFont="1" applyBorder="1" applyAlignment="1">
      <alignment horizontal="center" vertical="center" textRotation="255" wrapText="1"/>
    </xf>
    <xf numFmtId="177" fontId="0" fillId="3" borderId="74" xfId="0" applyNumberFormat="1" applyFill="1" applyBorder="1" applyAlignment="1" applyProtection="1">
      <alignment horizontal="right" vertical="center"/>
      <protection locked="0"/>
    </xf>
    <xf numFmtId="177" fontId="0" fillId="3" borderId="75" xfId="0" applyNumberFormat="1" applyFill="1" applyBorder="1" applyAlignment="1" applyProtection="1">
      <alignment horizontal="right" vertical="center"/>
      <protection locked="0"/>
    </xf>
    <xf numFmtId="177" fontId="0" fillId="3" borderId="76" xfId="0" applyNumberFormat="1" applyFill="1" applyBorder="1" applyAlignment="1" applyProtection="1">
      <alignment horizontal="right" vertical="center"/>
      <protection locked="0"/>
    </xf>
    <xf numFmtId="177" fontId="0" fillId="0" borderId="19" xfId="0" applyNumberFormat="1" applyBorder="1" applyAlignment="1">
      <alignment horizontal="right" vertical="center"/>
    </xf>
    <xf numFmtId="177" fontId="0" fillId="0" borderId="69" xfId="0" applyNumberFormat="1" applyBorder="1" applyAlignment="1">
      <alignment horizontal="right" vertical="center"/>
    </xf>
    <xf numFmtId="177" fontId="0" fillId="0" borderId="70" xfId="0" applyNumberFormat="1" applyBorder="1" applyAlignment="1">
      <alignment horizontal="right" vertical="center"/>
    </xf>
    <xf numFmtId="176" fontId="0" fillId="0" borderId="14" xfId="0" applyNumberFormat="1" applyBorder="1" applyAlignment="1">
      <alignment horizontal="right" vertical="center"/>
    </xf>
    <xf numFmtId="183" fontId="0" fillId="3" borderId="63" xfId="0" applyNumberFormat="1" applyFill="1" applyBorder="1" applyAlignment="1" applyProtection="1">
      <alignment horizontal="center" vertical="center"/>
      <protection locked="0"/>
    </xf>
    <xf numFmtId="183" fontId="0" fillId="3" borderId="64" xfId="0" applyNumberFormat="1" applyFill="1" applyBorder="1" applyAlignment="1" applyProtection="1">
      <alignment horizontal="center" vertical="center"/>
      <protection locked="0"/>
    </xf>
    <xf numFmtId="183" fontId="0" fillId="3" borderId="61" xfId="0" applyNumberFormat="1" applyFill="1" applyBorder="1" applyAlignment="1" applyProtection="1">
      <alignment horizontal="center" vertical="center"/>
      <protection locked="0"/>
    </xf>
    <xf numFmtId="0" fontId="6" fillId="0" borderId="0" xfId="0" applyFont="1" applyFill="1" applyAlignment="1" applyProtection="1">
      <alignment horizontal="left" vertical="top" wrapText="1"/>
    </xf>
    <xf numFmtId="0" fontId="5" fillId="0" borderId="0" xfId="0" applyFont="1" applyFill="1" applyBorder="1" applyAlignment="1" applyProtection="1">
      <alignment horizontal="center" vertical="center" wrapText="1"/>
    </xf>
    <xf numFmtId="0" fontId="5" fillId="0" borderId="11"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xf>
    <xf numFmtId="0" fontId="6" fillId="0" borderId="0" xfId="0" applyFont="1" applyBorder="1" applyAlignment="1" applyProtection="1">
      <alignment horizontal="center" vertical="center"/>
    </xf>
    <xf numFmtId="0" fontId="6" fillId="0" borderId="11" xfId="0" applyFont="1" applyBorder="1" applyAlignment="1" applyProtection="1">
      <alignment horizontal="center" vertical="center" shrinkToFit="1"/>
    </xf>
    <xf numFmtId="0" fontId="6" fillId="0" borderId="11" xfId="0" applyFont="1" applyBorder="1" applyAlignment="1" applyProtection="1">
      <alignment horizontal="center" vertical="center"/>
    </xf>
    <xf numFmtId="0" fontId="6" fillId="0" borderId="0" xfId="0" applyFont="1" applyBorder="1" applyAlignment="1" applyProtection="1">
      <alignment horizontal="center" vertical="center" shrinkToFit="1"/>
    </xf>
    <xf numFmtId="176" fontId="15" fillId="0" borderId="0" xfId="0" applyNumberFormat="1" applyFont="1" applyFill="1" applyBorder="1" applyAlignment="1" applyProtection="1">
      <alignment horizontal="center" vertical="center" wrapText="1"/>
    </xf>
    <xf numFmtId="0" fontId="5" fillId="0" borderId="0" xfId="0" applyFont="1" applyFill="1" applyBorder="1" applyAlignment="1" applyProtection="1">
      <alignment horizontal="center" vertical="center"/>
    </xf>
    <xf numFmtId="0" fontId="5" fillId="0" borderId="11" xfId="0" applyFont="1" applyFill="1" applyBorder="1" applyAlignment="1" applyProtection="1">
      <alignment horizontal="center" vertical="center"/>
    </xf>
    <xf numFmtId="0" fontId="6" fillId="5" borderId="41" xfId="0" applyFont="1" applyFill="1" applyBorder="1" applyAlignment="1" applyProtection="1">
      <alignment horizontal="center" vertical="center" shrinkToFit="1"/>
      <protection locked="0"/>
    </xf>
    <xf numFmtId="0" fontId="6" fillId="5" borderId="41" xfId="0" applyFont="1" applyFill="1" applyBorder="1" applyAlignment="1" applyProtection="1">
      <alignment horizontal="center" vertical="center"/>
      <protection locked="0"/>
    </xf>
    <xf numFmtId="0" fontId="4" fillId="0" borderId="0" xfId="0" applyFont="1" applyBorder="1" applyAlignment="1" applyProtection="1">
      <alignment horizontal="center" vertical="center"/>
    </xf>
  </cellXfs>
  <cellStyles count="7">
    <cellStyle name="桁区切り" xfId="1" builtinId="6"/>
    <cellStyle name="桁区切り 2" xfId="2" xr:uid="{00000000-0005-0000-0000-000001000000}"/>
    <cellStyle name="桁区切り 3" xfId="3" xr:uid="{00000000-0005-0000-0000-000002000000}"/>
    <cellStyle name="桁区切り 4" xfId="4" xr:uid="{00000000-0005-0000-0000-000003000000}"/>
    <cellStyle name="標準" xfId="0" builtinId="0"/>
    <cellStyle name="標準 2" xfId="5" xr:uid="{00000000-0005-0000-0000-000005000000}"/>
    <cellStyle name="標準 3" xfId="6" xr:uid="{00000000-0005-0000-0000-000006000000}"/>
  </cellStyles>
  <dxfs count="0"/>
  <tableStyles count="0" defaultTableStyle="TableStyleMedium2" defaultPivotStyle="PivotStyleLight16"/>
  <colors>
    <mruColors>
      <color rgb="FFCCFFCC"/>
      <color rgb="FF99FFCC"/>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38099</xdr:colOff>
      <xdr:row>0</xdr:row>
      <xdr:rowOff>19049</xdr:rowOff>
    </xdr:from>
    <xdr:to>
      <xdr:col>17</xdr:col>
      <xdr:colOff>1162049</xdr:colOff>
      <xdr:row>13</xdr:row>
      <xdr:rowOff>133350</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38099" y="19049"/>
          <a:ext cx="12734925" cy="2095501"/>
        </a:xfrm>
        <a:prstGeom prst="roundRect">
          <a:avLst/>
        </a:prstGeom>
        <a:solidFill>
          <a:schemeClr val="tx2">
            <a:lumMod val="5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bg1"/>
              </a:solidFill>
            </a:rPr>
            <a:t>１．この表は、人件費算出表の基礎データとなります。国民年金等事務費決算</a:t>
          </a:r>
          <a:r>
            <a:rPr kumimoji="1" lang="en-US" altLang="ja-JP" sz="900">
              <a:solidFill>
                <a:schemeClr val="bg1"/>
              </a:solidFill>
            </a:rPr>
            <a:t>【</a:t>
          </a:r>
          <a:r>
            <a:rPr kumimoji="1" lang="ja-JP" altLang="en-US" sz="900">
              <a:solidFill>
                <a:schemeClr val="bg1"/>
              </a:solidFill>
            </a:rPr>
            <a:t>見込</a:t>
          </a:r>
          <a:r>
            <a:rPr kumimoji="1" lang="en-US" altLang="ja-JP" sz="900">
              <a:solidFill>
                <a:schemeClr val="bg1"/>
              </a:solidFill>
            </a:rPr>
            <a:t>】</a:t>
          </a:r>
          <a:r>
            <a:rPr kumimoji="1" lang="ja-JP" altLang="en-US" sz="900">
              <a:solidFill>
                <a:schemeClr val="bg1"/>
              </a:solidFill>
            </a:rPr>
            <a:t>報告書第５号別紙の「所属」欄のセル（</a:t>
          </a:r>
          <a:r>
            <a:rPr kumimoji="1" lang="en-US" altLang="ja-JP" sz="900">
              <a:solidFill>
                <a:schemeClr val="bg1"/>
              </a:solidFill>
            </a:rPr>
            <a:t>B18</a:t>
          </a:r>
          <a:r>
            <a:rPr kumimoji="1" lang="ja-JP" altLang="en-US" sz="900">
              <a:solidFill>
                <a:schemeClr val="bg1"/>
              </a:solidFill>
            </a:rPr>
            <a:t>）　から年金生活者支援給付金の事務従事割合の「協力・連携」欄のセル　（Ｒ列）までをコピーし、</a:t>
          </a:r>
          <a:endParaRPr kumimoji="1" lang="en-US" altLang="ja-JP" sz="900">
            <a:solidFill>
              <a:schemeClr val="bg1"/>
            </a:solidFill>
          </a:endParaRPr>
        </a:p>
        <a:p>
          <a:pPr algn="l"/>
          <a:r>
            <a:rPr kumimoji="1" lang="ja-JP" altLang="en-US" sz="900">
              <a:solidFill>
                <a:schemeClr val="bg1"/>
              </a:solidFill>
            </a:rPr>
            <a:t>　　下の表に貼り付けしてください。</a:t>
          </a:r>
          <a:r>
            <a:rPr kumimoji="1" lang="en-US" altLang="ja-JP" sz="900">
              <a:solidFill>
                <a:schemeClr val="bg1"/>
              </a:solidFill>
            </a:rPr>
            <a:t>※</a:t>
          </a:r>
          <a:r>
            <a:rPr kumimoji="1" lang="ja-JP" altLang="en-US" sz="900">
              <a:solidFill>
                <a:schemeClr val="bg1"/>
              </a:solidFill>
            </a:rPr>
            <a:t>貼り付けについては、</a:t>
          </a:r>
          <a:r>
            <a:rPr kumimoji="1" lang="ja-JP" altLang="en-US" sz="900" b="1" u="sng">
              <a:solidFill>
                <a:srgbClr val="FFFF00"/>
              </a:solidFill>
            </a:rPr>
            <a:t>「値貼り付け」</a:t>
          </a:r>
          <a:r>
            <a:rPr kumimoji="1" lang="ja-JP" altLang="en-US" sz="900">
              <a:solidFill>
                <a:schemeClr val="bg1"/>
              </a:solidFill>
            </a:rPr>
            <a:t>で貼り付けしてください。　貼り付けると、入力された所属、職名、記号、年齢、従事割合等の情報がシート</a:t>
          </a:r>
          <a:r>
            <a:rPr kumimoji="1" lang="en-US" altLang="ja-JP" sz="900">
              <a:solidFill>
                <a:schemeClr val="bg1"/>
              </a:solidFill>
            </a:rPr>
            <a:t>5-1</a:t>
          </a:r>
          <a:r>
            <a:rPr kumimoji="1" lang="ja-JP" altLang="en-US" sz="900">
              <a:solidFill>
                <a:schemeClr val="bg1"/>
              </a:solidFill>
            </a:rPr>
            <a:t>～シート</a:t>
          </a:r>
          <a:r>
            <a:rPr kumimoji="1" lang="en-US" altLang="ja-JP" sz="900">
              <a:solidFill>
                <a:schemeClr val="bg1"/>
              </a:solidFill>
            </a:rPr>
            <a:t>5-6</a:t>
          </a:r>
          <a:r>
            <a:rPr kumimoji="1" lang="ja-JP" altLang="en-US" sz="900">
              <a:solidFill>
                <a:schemeClr val="bg1"/>
              </a:solidFill>
            </a:rPr>
            <a:t>に反映されます。</a:t>
          </a:r>
          <a:endParaRPr kumimoji="1" lang="en-US" altLang="ja-JP" sz="900">
            <a:solidFill>
              <a:schemeClr val="bg1"/>
            </a:solidFill>
          </a:endParaRPr>
        </a:p>
        <a:p>
          <a:pPr algn="l"/>
          <a:r>
            <a:rPr kumimoji="1" lang="ja-JP" altLang="en-US" sz="900">
              <a:solidFill>
                <a:schemeClr val="bg1"/>
              </a:solidFill>
            </a:rPr>
            <a:t>２．フルタイム以外の職員（週４日等で勤務する再任用職員を含む）に係る報酬について、シート</a:t>
          </a:r>
          <a:r>
            <a:rPr kumimoji="1" lang="en-US" altLang="ja-JP" sz="900">
              <a:solidFill>
                <a:schemeClr val="bg1"/>
              </a:solidFill>
            </a:rPr>
            <a:t>3-1</a:t>
          </a:r>
          <a:r>
            <a:rPr kumimoji="1" lang="ja-JP" altLang="en-US" sz="900">
              <a:solidFill>
                <a:schemeClr val="bg1"/>
              </a:solidFill>
            </a:rPr>
            <a:t>、</a:t>
          </a:r>
          <a:r>
            <a:rPr kumimoji="1" lang="en-US" altLang="ja-JP" sz="900">
              <a:solidFill>
                <a:schemeClr val="bg1"/>
              </a:solidFill>
            </a:rPr>
            <a:t>3-2</a:t>
          </a:r>
          <a:r>
            <a:rPr kumimoji="1" lang="ja-JP" altLang="en-US" sz="900">
              <a:solidFill>
                <a:schemeClr val="bg1"/>
              </a:solidFill>
            </a:rPr>
            <a:t>に入力してください。（該当者がいる場合のみ）</a:t>
          </a:r>
          <a:endParaRPr kumimoji="1" lang="en-US" altLang="ja-JP" sz="900">
            <a:solidFill>
              <a:schemeClr val="bg1"/>
            </a:solidFill>
          </a:endParaRPr>
        </a:p>
        <a:p>
          <a:pPr algn="l"/>
          <a:r>
            <a:rPr kumimoji="1" lang="ja-JP" altLang="en-US" sz="900">
              <a:solidFill>
                <a:schemeClr val="bg1"/>
              </a:solidFill>
            </a:rPr>
            <a:t>３．シート１に記入されている兼任職員に係る給与等について、シート</a:t>
          </a:r>
          <a:r>
            <a:rPr kumimoji="1" lang="en-US" altLang="ja-JP" sz="900">
              <a:solidFill>
                <a:schemeClr val="bg1"/>
              </a:solidFill>
            </a:rPr>
            <a:t>5-1</a:t>
          </a:r>
          <a:r>
            <a:rPr kumimoji="1" lang="ja-JP" altLang="en-US" sz="900">
              <a:solidFill>
                <a:schemeClr val="bg1"/>
              </a:solidFill>
            </a:rPr>
            <a:t>～シート</a:t>
          </a:r>
          <a:r>
            <a:rPr kumimoji="1" lang="en-US" altLang="ja-JP" sz="900">
              <a:solidFill>
                <a:schemeClr val="bg1"/>
              </a:solidFill>
            </a:rPr>
            <a:t>5-6</a:t>
          </a:r>
          <a:r>
            <a:rPr kumimoji="1" lang="ja-JP" altLang="en-US" sz="900">
              <a:solidFill>
                <a:schemeClr val="bg1"/>
              </a:solidFill>
            </a:rPr>
            <a:t>の水色のセルに入力してください。</a:t>
          </a:r>
          <a:endParaRPr kumimoji="1" lang="en-US" altLang="ja-JP" sz="900">
            <a:solidFill>
              <a:schemeClr val="bg1"/>
            </a:solidFill>
          </a:endParaRPr>
        </a:p>
        <a:p>
          <a:pPr algn="l"/>
          <a:r>
            <a:rPr kumimoji="1" lang="ja-JP" altLang="en-US" sz="900">
              <a:solidFill>
                <a:schemeClr val="bg1"/>
              </a:solidFill>
            </a:rPr>
            <a:t>４．専任職員に係る給与等について、シート</a:t>
          </a:r>
          <a:r>
            <a:rPr kumimoji="1" lang="en-US" altLang="ja-JP" sz="900">
              <a:solidFill>
                <a:schemeClr val="bg1"/>
              </a:solidFill>
            </a:rPr>
            <a:t>7</a:t>
          </a:r>
          <a:r>
            <a:rPr kumimoji="1" lang="ja-JP" altLang="en-US" sz="900">
              <a:solidFill>
                <a:schemeClr val="bg1"/>
              </a:solidFill>
            </a:rPr>
            <a:t>の水色のセルに入力してください。（該当者がいる場合のみ）</a:t>
          </a:r>
          <a:endParaRPr kumimoji="1" lang="en-US" altLang="ja-JP" sz="900">
            <a:solidFill>
              <a:schemeClr val="bg1"/>
            </a:solidFill>
          </a:endParaRPr>
        </a:p>
        <a:p>
          <a:pPr algn="l"/>
          <a:r>
            <a:rPr kumimoji="1" lang="ja-JP" altLang="en-US" sz="900">
              <a:solidFill>
                <a:schemeClr val="bg1"/>
              </a:solidFill>
            </a:rPr>
            <a:t>～入力完了後～</a:t>
          </a:r>
          <a:endParaRPr kumimoji="1" lang="en-US" altLang="ja-JP" sz="900">
            <a:solidFill>
              <a:schemeClr val="bg1"/>
            </a:solidFill>
          </a:endParaRPr>
        </a:p>
        <a:p>
          <a:pPr algn="l"/>
          <a:r>
            <a:rPr kumimoji="1" lang="ja-JP" altLang="en-US" sz="900">
              <a:solidFill>
                <a:schemeClr val="bg1"/>
              </a:solidFill>
            </a:rPr>
            <a:t>５．２．～４．で入力した内容が、シート</a:t>
          </a:r>
          <a:r>
            <a:rPr kumimoji="1" lang="en-US" altLang="ja-JP" sz="900">
              <a:solidFill>
                <a:schemeClr val="bg1"/>
              </a:solidFill>
            </a:rPr>
            <a:t>2-1</a:t>
          </a:r>
          <a:r>
            <a:rPr kumimoji="1" lang="ja-JP" altLang="en-US" sz="900">
              <a:solidFill>
                <a:schemeClr val="bg1"/>
              </a:solidFill>
            </a:rPr>
            <a:t>及びシート</a:t>
          </a:r>
          <a:r>
            <a:rPr kumimoji="1" lang="en-US" altLang="ja-JP" sz="900">
              <a:solidFill>
                <a:schemeClr val="bg1"/>
              </a:solidFill>
            </a:rPr>
            <a:t>2-2</a:t>
          </a:r>
          <a:r>
            <a:rPr kumimoji="1" lang="ja-JP" altLang="en-US" sz="900">
              <a:solidFill>
                <a:schemeClr val="bg1"/>
              </a:solidFill>
            </a:rPr>
            <a:t>に反映されます。</a:t>
          </a:r>
          <a:endParaRPr kumimoji="1" lang="en-US" altLang="ja-JP" sz="900">
            <a:solidFill>
              <a:schemeClr val="bg1"/>
            </a:solidFill>
          </a:endParaRPr>
        </a:p>
        <a:p>
          <a:pPr algn="l"/>
          <a:r>
            <a:rPr kumimoji="1" lang="ja-JP" altLang="en-US" sz="900">
              <a:solidFill>
                <a:schemeClr val="bg1"/>
              </a:solidFill>
            </a:rPr>
            <a:t>　  シートごとに指定された範囲をコピーし、シート</a:t>
          </a:r>
          <a:r>
            <a:rPr kumimoji="1" lang="en-US" altLang="ja-JP" sz="900">
              <a:solidFill>
                <a:schemeClr val="bg1"/>
              </a:solidFill>
            </a:rPr>
            <a:t>2-1</a:t>
          </a:r>
          <a:r>
            <a:rPr kumimoji="1" lang="ja-JP" altLang="en-US" sz="900">
              <a:solidFill>
                <a:schemeClr val="bg1"/>
              </a:solidFill>
            </a:rPr>
            <a:t>は国民年金等事務費決算</a:t>
          </a:r>
          <a:r>
            <a:rPr kumimoji="1" lang="en-US" altLang="ja-JP" sz="900">
              <a:solidFill>
                <a:schemeClr val="bg1"/>
              </a:solidFill>
            </a:rPr>
            <a:t>【</a:t>
          </a:r>
          <a:r>
            <a:rPr kumimoji="1" lang="ja-JP" altLang="en-US" sz="900">
              <a:solidFill>
                <a:schemeClr val="bg1"/>
              </a:solidFill>
            </a:rPr>
            <a:t>見込</a:t>
          </a:r>
          <a:r>
            <a:rPr kumimoji="1" lang="en-US" altLang="ja-JP" sz="900">
              <a:solidFill>
                <a:schemeClr val="bg1"/>
              </a:solidFill>
            </a:rPr>
            <a:t>】</a:t>
          </a:r>
          <a:r>
            <a:rPr kumimoji="1" lang="ja-JP" altLang="en-US" sz="900">
              <a:solidFill>
                <a:schemeClr val="bg1"/>
              </a:solidFill>
            </a:rPr>
            <a:t>報告書様式第２号に、シート</a:t>
          </a:r>
          <a:r>
            <a:rPr kumimoji="1" lang="en-US" altLang="ja-JP" sz="900">
              <a:solidFill>
                <a:schemeClr val="bg1"/>
              </a:solidFill>
            </a:rPr>
            <a:t>2-2</a:t>
          </a:r>
          <a:r>
            <a:rPr kumimoji="1" lang="ja-JP" altLang="en-US" sz="900">
              <a:solidFill>
                <a:schemeClr val="bg1"/>
              </a:solidFill>
            </a:rPr>
            <a:t>は年金生活者支援給付金事務費決算</a:t>
          </a:r>
          <a:r>
            <a:rPr kumimoji="1" lang="en-US" altLang="ja-JP" sz="900">
              <a:solidFill>
                <a:schemeClr val="bg1"/>
              </a:solidFill>
            </a:rPr>
            <a:t>【</a:t>
          </a:r>
          <a:r>
            <a:rPr kumimoji="1" lang="ja-JP" altLang="en-US" sz="900">
              <a:solidFill>
                <a:schemeClr val="bg1"/>
              </a:solidFill>
            </a:rPr>
            <a:t>見込</a:t>
          </a:r>
          <a:r>
            <a:rPr kumimoji="1" lang="en-US" altLang="ja-JP" sz="900">
              <a:solidFill>
                <a:schemeClr val="bg1"/>
              </a:solidFill>
            </a:rPr>
            <a:t>】</a:t>
          </a:r>
          <a:r>
            <a:rPr kumimoji="1" lang="ja-JP" altLang="en-US" sz="900">
              <a:solidFill>
                <a:schemeClr val="bg1"/>
              </a:solidFill>
            </a:rPr>
            <a:t>報告書様式第２号へ貼り付けしてください。</a:t>
          </a:r>
          <a:endParaRPr kumimoji="1" lang="en-US" altLang="ja-JP" sz="900">
            <a:solidFill>
              <a:schemeClr val="bg1"/>
            </a:solidFill>
          </a:endParaRPr>
        </a:p>
        <a:p>
          <a:pPr algn="l"/>
          <a:r>
            <a:rPr kumimoji="1" lang="ja-JP" altLang="en-US" sz="900">
              <a:solidFill>
                <a:schemeClr val="bg1"/>
              </a:solidFill>
            </a:rPr>
            <a:t>６．シート</a:t>
          </a:r>
          <a:r>
            <a:rPr kumimoji="1" lang="en-US" altLang="ja-JP" sz="900">
              <a:solidFill>
                <a:schemeClr val="bg1"/>
              </a:solidFill>
            </a:rPr>
            <a:t>3-1</a:t>
          </a:r>
          <a:r>
            <a:rPr kumimoji="1" lang="ja-JP" altLang="en-US" sz="900">
              <a:solidFill>
                <a:schemeClr val="bg1"/>
              </a:solidFill>
            </a:rPr>
            <a:t>、シート</a:t>
          </a:r>
          <a:r>
            <a:rPr kumimoji="1" lang="en-US" altLang="ja-JP" sz="900">
              <a:solidFill>
                <a:schemeClr val="bg1"/>
              </a:solidFill>
            </a:rPr>
            <a:t>3-2</a:t>
          </a:r>
          <a:r>
            <a:rPr kumimoji="1" lang="ja-JP" altLang="en-US" sz="900">
              <a:solidFill>
                <a:schemeClr val="bg1"/>
              </a:solidFill>
            </a:rPr>
            <a:t>、シート</a:t>
          </a:r>
          <a:r>
            <a:rPr kumimoji="1" lang="en-US" altLang="ja-JP" sz="900">
              <a:solidFill>
                <a:schemeClr val="bg1"/>
              </a:solidFill>
            </a:rPr>
            <a:t>4</a:t>
          </a:r>
          <a:r>
            <a:rPr kumimoji="1" lang="ja-JP" altLang="en-US" sz="900">
              <a:solidFill>
                <a:schemeClr val="bg1"/>
              </a:solidFill>
            </a:rPr>
            <a:t>を参照し、協力・連携（国民年金）に係る費用について</a:t>
          </a:r>
          <a:r>
            <a:rPr kumimoji="1" lang="ja-JP" altLang="en-US" sz="900" b="0" i="0" u="none" strike="noStrike" kern="0" cap="none" spc="0" normalizeH="0" baseline="0" noProof="0">
              <a:ln>
                <a:noFill/>
              </a:ln>
              <a:solidFill>
                <a:prstClr val="white"/>
              </a:solidFill>
              <a:effectLst/>
              <a:uLnTx/>
              <a:uFillTx/>
              <a:latin typeface="+mn-lt"/>
              <a:ea typeface="+mn-ea"/>
              <a:cs typeface="+mn-cs"/>
            </a:rPr>
            <a:t>国民年金等事務費決算</a:t>
          </a:r>
          <a:r>
            <a:rPr kumimoji="1" lang="en-US" altLang="ja-JP" sz="900" b="0" i="0" u="none" strike="noStrike" kern="0" cap="none" spc="0" normalizeH="0" baseline="0" noProof="0">
              <a:ln>
                <a:noFill/>
              </a:ln>
              <a:solidFill>
                <a:prstClr val="white"/>
              </a:solidFill>
              <a:effectLst/>
              <a:uLnTx/>
              <a:uFillTx/>
              <a:latin typeface="+mn-lt"/>
              <a:ea typeface="+mn-ea"/>
              <a:cs typeface="+mn-cs"/>
            </a:rPr>
            <a:t>【</a:t>
          </a:r>
          <a:r>
            <a:rPr kumimoji="1" lang="ja-JP" altLang="en-US" sz="900" b="0" i="0" u="none" strike="noStrike" kern="0" cap="none" spc="0" normalizeH="0" baseline="0" noProof="0">
              <a:ln>
                <a:noFill/>
              </a:ln>
              <a:solidFill>
                <a:prstClr val="white"/>
              </a:solidFill>
              <a:effectLst/>
              <a:uLnTx/>
              <a:uFillTx/>
              <a:latin typeface="+mn-lt"/>
              <a:ea typeface="+mn-ea"/>
              <a:cs typeface="+mn-cs"/>
            </a:rPr>
            <a:t>見込</a:t>
          </a:r>
          <a:r>
            <a:rPr kumimoji="1" lang="en-US" altLang="ja-JP" sz="900" b="0" i="0" u="none" strike="noStrike" kern="0" cap="none" spc="0" normalizeH="0" baseline="0" noProof="0">
              <a:ln>
                <a:noFill/>
              </a:ln>
              <a:solidFill>
                <a:prstClr val="white"/>
              </a:solidFill>
              <a:effectLst/>
              <a:uLnTx/>
              <a:uFillTx/>
              <a:latin typeface="+mn-lt"/>
              <a:ea typeface="+mn-ea"/>
              <a:cs typeface="+mn-cs"/>
            </a:rPr>
            <a:t>】</a:t>
          </a:r>
          <a:r>
            <a:rPr kumimoji="1" lang="ja-JP" altLang="en-US" sz="900" b="0" i="0" u="none" strike="noStrike" kern="0" cap="none" spc="0" normalizeH="0" baseline="0" noProof="0">
              <a:ln>
                <a:noFill/>
              </a:ln>
              <a:solidFill>
                <a:prstClr val="white"/>
              </a:solidFill>
              <a:effectLst/>
              <a:uLnTx/>
              <a:uFillTx/>
              <a:latin typeface="+mn-lt"/>
              <a:ea typeface="+mn-ea"/>
              <a:cs typeface="+mn-cs"/>
            </a:rPr>
            <a:t>報告書様式第４号「給料・諸手当・報酬・共済費・負担金等」欄に、</a:t>
          </a:r>
          <a:r>
            <a:rPr kumimoji="1" lang="ja-JP" altLang="en-US" sz="900">
              <a:solidFill>
                <a:schemeClr val="bg1"/>
              </a:solidFill>
            </a:rPr>
            <a:t>協力・連携（給付金）に係る費用について</a:t>
          </a:r>
          <a:endParaRPr kumimoji="1" lang="en-US" altLang="ja-JP" sz="900">
            <a:solidFill>
              <a:schemeClr val="bg1"/>
            </a:solidFill>
          </a:endParaRPr>
        </a:p>
        <a:p>
          <a:pPr algn="l"/>
          <a:r>
            <a:rPr kumimoji="1" lang="ja-JP" altLang="en-US" sz="900">
              <a:solidFill>
                <a:schemeClr val="bg1"/>
              </a:solidFill>
            </a:rPr>
            <a:t>　  年金生活者支援給付金事務費決算</a:t>
          </a:r>
          <a:r>
            <a:rPr kumimoji="1" lang="en-US" altLang="ja-JP" sz="900">
              <a:solidFill>
                <a:schemeClr val="bg1"/>
              </a:solidFill>
            </a:rPr>
            <a:t>【</a:t>
          </a:r>
          <a:r>
            <a:rPr kumimoji="1" lang="ja-JP" altLang="en-US" sz="900">
              <a:solidFill>
                <a:schemeClr val="bg1"/>
              </a:solidFill>
            </a:rPr>
            <a:t>見込</a:t>
          </a:r>
          <a:r>
            <a:rPr kumimoji="1" lang="en-US" altLang="ja-JP" sz="900">
              <a:solidFill>
                <a:schemeClr val="bg1"/>
              </a:solidFill>
            </a:rPr>
            <a:t>】</a:t>
          </a:r>
          <a:r>
            <a:rPr kumimoji="1" lang="ja-JP" altLang="en-US" sz="900">
              <a:solidFill>
                <a:schemeClr val="bg1"/>
              </a:solidFill>
            </a:rPr>
            <a:t>報告書様式第４号「給料・諸手当・報酬・共済費・負担金等」欄に、それぞれ直接金額を入力してください。</a:t>
          </a:r>
          <a:endParaRPr kumimoji="1" lang="en-US" altLang="ja-JP" sz="900">
            <a:solidFill>
              <a:schemeClr val="bg1"/>
            </a:solidFill>
          </a:endParaRPr>
        </a:p>
        <a:p>
          <a:pPr algn="l"/>
          <a:endParaRPr kumimoji="1" lang="en-US" altLang="ja-JP" sz="900">
            <a:solidFill>
              <a:schemeClr val="bg1"/>
            </a:solidFill>
          </a:endParaRPr>
        </a:p>
        <a:p>
          <a:pPr algn="l"/>
          <a:r>
            <a:rPr kumimoji="1" lang="en-US" altLang="ja-JP" sz="900">
              <a:solidFill>
                <a:schemeClr val="bg1"/>
              </a:solidFill>
            </a:rPr>
            <a:t>※</a:t>
          </a:r>
          <a:r>
            <a:rPr kumimoji="1" lang="ja-JP" altLang="en-US" sz="900">
              <a:solidFill>
                <a:schemeClr val="bg1"/>
              </a:solidFill>
            </a:rPr>
            <a:t>シート１、シート</a:t>
          </a:r>
          <a:r>
            <a:rPr kumimoji="1" lang="en-US" altLang="ja-JP" sz="900">
              <a:solidFill>
                <a:schemeClr val="bg1"/>
              </a:solidFill>
            </a:rPr>
            <a:t>2-1</a:t>
          </a:r>
          <a:r>
            <a:rPr kumimoji="1" lang="ja-JP" altLang="en-US" sz="900">
              <a:solidFill>
                <a:schemeClr val="bg1"/>
              </a:solidFill>
            </a:rPr>
            <a:t>、シート</a:t>
          </a:r>
          <a:r>
            <a:rPr kumimoji="1" lang="en-US" altLang="ja-JP" sz="900">
              <a:solidFill>
                <a:schemeClr val="bg1"/>
              </a:solidFill>
            </a:rPr>
            <a:t>2-2</a:t>
          </a:r>
          <a:r>
            <a:rPr kumimoji="1" lang="ja-JP" altLang="en-US" sz="900">
              <a:solidFill>
                <a:schemeClr val="bg1"/>
              </a:solidFill>
            </a:rPr>
            <a:t>は提出不要です。</a:t>
          </a:r>
          <a:r>
            <a:rPr kumimoji="1" lang="ja-JP" altLang="en-US" sz="1000" b="1">
              <a:solidFill>
                <a:srgbClr val="FFFF00"/>
              </a:solidFill>
            </a:rPr>
            <a:t>シート</a:t>
          </a:r>
          <a:r>
            <a:rPr kumimoji="1" lang="en-US" altLang="ja-JP" sz="1000" b="1">
              <a:solidFill>
                <a:srgbClr val="FFFF00"/>
              </a:solidFill>
            </a:rPr>
            <a:t>3-1</a:t>
          </a:r>
          <a:r>
            <a:rPr kumimoji="1" lang="ja-JP" altLang="en-US" sz="1000" b="1">
              <a:solidFill>
                <a:srgbClr val="FFFF00"/>
              </a:solidFill>
            </a:rPr>
            <a:t>以降のシートは、審査にあたり必要ですので、該当がないもの（白紙のもの）を除き、</a:t>
          </a:r>
          <a:r>
            <a:rPr kumimoji="1" lang="ja-JP" altLang="en-US" sz="1000" b="1" u="sng">
              <a:solidFill>
                <a:srgbClr val="FFFF00"/>
              </a:solidFill>
            </a:rPr>
            <a:t>すべて提出してください。</a:t>
          </a:r>
          <a:endParaRPr kumimoji="1" lang="en-US" altLang="ja-JP" sz="1000" b="1" u="sng">
            <a:solidFill>
              <a:srgbClr val="FFFF00"/>
            </a:solidFill>
          </a:endParaRPr>
        </a:p>
      </xdr:txBody>
    </xdr:sp>
    <xdr:clientData/>
  </xdr:twoCellAnchor>
  <xdr:twoCellAnchor>
    <xdr:from>
      <xdr:col>5</xdr:col>
      <xdr:colOff>861060</xdr:colOff>
      <xdr:row>23</xdr:row>
      <xdr:rowOff>38100</xdr:rowOff>
    </xdr:from>
    <xdr:to>
      <xdr:col>11</xdr:col>
      <xdr:colOff>62449</xdr:colOff>
      <xdr:row>27</xdr:row>
      <xdr:rowOff>140784</xdr:rowOff>
    </xdr:to>
    <xdr:sp macro="" textlink="">
      <xdr:nvSpPr>
        <xdr:cNvPr id="2" name="角丸四角形 2">
          <a:extLst>
            <a:ext uri="{FF2B5EF4-FFF2-40B4-BE49-F238E27FC236}">
              <a16:creationId xmlns:a16="http://schemas.microsoft.com/office/drawing/2014/main" id="{460AAE13-9D69-488E-8CC6-C62E1343A0CF}"/>
            </a:ext>
          </a:extLst>
        </xdr:cNvPr>
        <xdr:cNvSpPr/>
      </xdr:nvSpPr>
      <xdr:spPr>
        <a:xfrm>
          <a:off x="4556760" y="3817620"/>
          <a:ext cx="2340829" cy="742764"/>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1</xdr:col>
      <xdr:colOff>792480</xdr:colOff>
      <xdr:row>25</xdr:row>
      <xdr:rowOff>22860</xdr:rowOff>
    </xdr:from>
    <xdr:to>
      <xdr:col>5</xdr:col>
      <xdr:colOff>455295</xdr:colOff>
      <xdr:row>31</xdr:row>
      <xdr:rowOff>99061</xdr:rowOff>
    </xdr:to>
    <xdr:sp macro="" textlink="">
      <xdr:nvSpPr>
        <xdr:cNvPr id="3" name="角丸四角形吹き出し 11">
          <a:extLst>
            <a:ext uri="{FF2B5EF4-FFF2-40B4-BE49-F238E27FC236}">
              <a16:creationId xmlns:a16="http://schemas.microsoft.com/office/drawing/2014/main" id="{E445947F-21BB-4F5E-A7B1-9CAD730A5CE0}"/>
            </a:ext>
          </a:extLst>
        </xdr:cNvPr>
        <xdr:cNvSpPr/>
      </xdr:nvSpPr>
      <xdr:spPr>
        <a:xfrm>
          <a:off x="1112520" y="4122420"/>
          <a:ext cx="3038475" cy="1036321"/>
        </a:xfrm>
        <a:prstGeom prst="wedgeRoundRectCallout">
          <a:avLst>
            <a:gd name="adj1" fmla="val 30515"/>
            <a:gd name="adj2" fmla="val -84866"/>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このシートには、</a:t>
          </a:r>
          <a:endParaRPr kumimoji="1" lang="en-US" altLang="ja-JP" sz="1100">
            <a:solidFill>
              <a:sysClr val="windowText" lastClr="000000"/>
            </a:solidFill>
          </a:endParaRPr>
        </a:p>
        <a:p>
          <a:pPr algn="l"/>
          <a:r>
            <a:rPr kumimoji="1" lang="ja-JP" altLang="en-US" sz="1100">
              <a:solidFill>
                <a:sysClr val="windowText" lastClr="000000"/>
              </a:solidFill>
            </a:rPr>
            <a:t>　</a:t>
          </a:r>
          <a:r>
            <a:rPr kumimoji="1" lang="ja-JP" altLang="en-US" sz="1100" b="1">
              <a:solidFill>
                <a:srgbClr val="FF0000"/>
              </a:solidFill>
            </a:rPr>
            <a:t>・フルタイムの兼任職員はすべて記入する</a:t>
          </a:r>
          <a:endParaRPr kumimoji="1" lang="en-US" altLang="ja-JP" sz="1100" b="1">
            <a:solidFill>
              <a:srgbClr val="FF0000"/>
            </a:solidFill>
          </a:endParaRPr>
        </a:p>
        <a:p>
          <a:pPr algn="l"/>
          <a:r>
            <a:rPr kumimoji="1" lang="ja-JP" altLang="en-US" sz="1100" b="1">
              <a:solidFill>
                <a:srgbClr val="FF0000"/>
              </a:solidFill>
            </a:rPr>
            <a:t>　・フルタイム以外の職員は記入しない</a:t>
          </a:r>
          <a:endParaRPr kumimoji="1" lang="en-US" altLang="ja-JP" sz="1100" b="1">
            <a:solidFill>
              <a:srgbClr val="FF0000"/>
            </a:solidFill>
          </a:endParaRPr>
        </a:p>
        <a:p>
          <a:pPr algn="l"/>
          <a:r>
            <a:rPr kumimoji="1" lang="ja-JP" altLang="en-US" sz="1100">
              <a:solidFill>
                <a:sysClr val="windowText" lastClr="000000"/>
              </a:solidFill>
            </a:rPr>
            <a:t>こととなりますので、ご注意ください。</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endParaRPr kumimoji="1" lang="en-US" altLang="ja-JP" sz="1100">
            <a:solidFill>
              <a:sysClr val="windowText" lastClr="000000"/>
            </a:solidFill>
          </a:endParaRPr>
        </a:p>
        <a:p>
          <a:pPr algn="l"/>
          <a:endParaRPr kumimoji="1" lang="en-US" altLang="ja-JP" sz="1100">
            <a:solidFill>
              <a:sysClr val="windowText" lastClr="000000"/>
            </a:solidFill>
          </a:endParaRPr>
        </a:p>
      </xdr:txBody>
    </xdr:sp>
    <xdr:clientData/>
  </xdr:twoCellAnchor>
  <xdr:twoCellAnchor>
    <xdr:from>
      <xdr:col>5</xdr:col>
      <xdr:colOff>807720</xdr:colOff>
      <xdr:row>28</xdr:row>
      <xdr:rowOff>114300</xdr:rowOff>
    </xdr:from>
    <xdr:to>
      <xdr:col>17</xdr:col>
      <xdr:colOff>22861</xdr:colOff>
      <xdr:row>38</xdr:row>
      <xdr:rowOff>40006</xdr:rowOff>
    </xdr:to>
    <xdr:sp macro="" textlink="">
      <xdr:nvSpPr>
        <xdr:cNvPr id="5" name="角丸四角形 4">
          <a:extLst>
            <a:ext uri="{FF2B5EF4-FFF2-40B4-BE49-F238E27FC236}">
              <a16:creationId xmlns:a16="http://schemas.microsoft.com/office/drawing/2014/main" id="{50F1730B-F614-41CB-B858-4456A7E385D9}"/>
            </a:ext>
          </a:extLst>
        </xdr:cNvPr>
        <xdr:cNvSpPr/>
      </xdr:nvSpPr>
      <xdr:spPr>
        <a:xfrm>
          <a:off x="4503420" y="4693920"/>
          <a:ext cx="5974081" cy="1525906"/>
        </a:xfrm>
        <a:prstGeom prst="roundRect">
          <a:avLst/>
        </a:prstGeom>
        <a:solidFill>
          <a:schemeClr val="bg1"/>
        </a:solidFill>
        <a:ln w="25400">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0">
              <a:solidFill>
                <a:sysClr val="windowText" lastClr="000000"/>
              </a:solidFill>
            </a:rPr>
            <a:t>※</a:t>
          </a:r>
          <a:r>
            <a:rPr kumimoji="1" lang="ja-JP" altLang="en-US" sz="1100" b="0">
              <a:solidFill>
                <a:sysClr val="windowText" lastClr="000000"/>
              </a:solidFill>
            </a:rPr>
            <a:t>このシートは、「国民年金当事務費決算</a:t>
          </a:r>
          <a:r>
            <a:rPr kumimoji="1" lang="en-US" altLang="ja-JP" sz="1100" b="0">
              <a:solidFill>
                <a:sysClr val="windowText" lastClr="000000"/>
              </a:solidFill>
            </a:rPr>
            <a:t>【</a:t>
          </a:r>
          <a:r>
            <a:rPr kumimoji="1" lang="ja-JP" altLang="en-US" sz="1100" b="0">
              <a:solidFill>
                <a:sysClr val="windowText" lastClr="000000"/>
              </a:solidFill>
            </a:rPr>
            <a:t>見込</a:t>
          </a:r>
          <a:r>
            <a:rPr kumimoji="1" lang="en-US" altLang="ja-JP" sz="1100" b="0">
              <a:solidFill>
                <a:sysClr val="windowText" lastClr="000000"/>
              </a:solidFill>
            </a:rPr>
            <a:t>】</a:t>
          </a:r>
          <a:r>
            <a:rPr kumimoji="1" lang="ja-JP" altLang="en-US" sz="1100" b="0">
              <a:solidFill>
                <a:sysClr val="windowText" lastClr="000000"/>
              </a:solidFill>
            </a:rPr>
            <a:t>報告書」の第５号別紙に入力した内容を</a:t>
          </a:r>
          <a:endParaRPr kumimoji="1" lang="en-US" altLang="ja-JP" sz="1100" b="0">
            <a:solidFill>
              <a:sysClr val="windowText" lastClr="000000"/>
            </a:solidFill>
          </a:endParaRPr>
        </a:p>
        <a:p>
          <a:pPr algn="l"/>
          <a:r>
            <a:rPr kumimoji="1" lang="ja-JP" altLang="en-US" sz="1100" b="0">
              <a:solidFill>
                <a:sysClr val="windowText" lastClr="000000"/>
              </a:solidFill>
            </a:rPr>
            <a:t>　そのままコピーして貼り付けて作成してください。</a:t>
          </a:r>
          <a:endParaRPr kumimoji="1" lang="en-US" altLang="ja-JP" sz="1100" b="0">
            <a:solidFill>
              <a:sysClr val="windowText" lastClr="000000"/>
            </a:solidFill>
          </a:endParaRPr>
        </a:p>
        <a:p>
          <a:pPr algn="l"/>
          <a:endParaRPr kumimoji="1" lang="en-US" altLang="ja-JP" sz="1100" b="0" i="0" u="none" strike="noStrike" kern="0" cap="none" spc="0" normalizeH="0" baseline="0" noProof="0">
            <a:ln>
              <a:noFill/>
            </a:ln>
            <a:solidFill>
              <a:sysClr val="windowText" lastClr="000000"/>
            </a:solidFill>
            <a:effectLst/>
            <a:uLnTx/>
            <a:uFillTx/>
            <a:latin typeface="+mn-lt"/>
            <a:ea typeface="+mn-ea"/>
            <a:cs typeface="+mn-cs"/>
          </a:endParaRPr>
        </a:p>
        <a:p>
          <a:pPr algn="l"/>
          <a:r>
            <a:rPr kumimoji="1" lang="en-US" altLang="ja-JP" sz="1100" b="0">
              <a:solidFill>
                <a:sysClr val="windowText" lastClr="000000"/>
              </a:solidFill>
            </a:rPr>
            <a:t>※</a:t>
          </a:r>
          <a:r>
            <a:rPr kumimoji="1" lang="ja-JP" altLang="en-US" sz="1100" b="0">
              <a:solidFill>
                <a:sysClr val="windowText" lastClr="000000"/>
              </a:solidFill>
            </a:rPr>
            <a:t>このシートは必ず上記第５号別紙を貼り付けして作成し、</a:t>
          </a:r>
          <a:r>
            <a:rPr kumimoji="1" lang="ja-JP" altLang="en-US" sz="1100" b="1" u="sng">
              <a:solidFill>
                <a:srgbClr val="FF0000"/>
              </a:solidFill>
            </a:rPr>
            <a:t>直接入力はしないでください</a:t>
          </a:r>
          <a:r>
            <a:rPr kumimoji="1" lang="ja-JP" altLang="en-US" sz="1100" b="0">
              <a:solidFill>
                <a:sysClr val="windowText" lastClr="000000"/>
              </a:solidFill>
            </a:rPr>
            <a:t>。</a:t>
          </a:r>
          <a:endParaRPr kumimoji="1" lang="en-US" altLang="ja-JP" sz="1100" b="0">
            <a:solidFill>
              <a:sysClr val="windowText" lastClr="000000"/>
            </a:solidFill>
          </a:endParaRPr>
        </a:p>
        <a:p>
          <a:pPr algn="l"/>
          <a:r>
            <a:rPr kumimoji="1" lang="ja-JP" altLang="en-US" sz="1100" b="1">
              <a:solidFill>
                <a:srgbClr val="FF0000"/>
              </a:solidFill>
            </a:rPr>
            <a:t>（報告書作成後に第５号別紙との相違が判明すると、影響する箇所が多岐にわたり、</a:t>
          </a:r>
          <a:endParaRPr kumimoji="1" lang="en-US" altLang="ja-JP" sz="1100" b="1">
            <a:solidFill>
              <a:srgbClr val="FF0000"/>
            </a:solidFill>
          </a:endParaRPr>
        </a:p>
        <a:p>
          <a:pPr algn="l"/>
          <a:r>
            <a:rPr kumimoji="1" lang="en-US" altLang="ja-JP" sz="1100" b="1">
              <a:solidFill>
                <a:srgbClr val="FF0000"/>
              </a:solidFill>
            </a:rPr>
            <a:t>  </a:t>
          </a:r>
          <a:r>
            <a:rPr kumimoji="1" lang="ja-JP" altLang="en-US" sz="1100" b="1">
              <a:solidFill>
                <a:srgbClr val="FF0000"/>
              </a:solidFill>
            </a:rPr>
            <a:t>修正作業が大変煩雑になります。）</a:t>
          </a:r>
          <a:endParaRPr kumimoji="1" lang="en-US" altLang="ja-JP" sz="1100" b="1">
            <a:solidFill>
              <a:srgbClr val="FF0000"/>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9525</xdr:colOff>
      <xdr:row>42</xdr:row>
      <xdr:rowOff>0</xdr:rowOff>
    </xdr:from>
    <xdr:to>
      <xdr:col>16</xdr:col>
      <xdr:colOff>609600</xdr:colOff>
      <xdr:row>50</xdr:row>
      <xdr:rowOff>0</xdr:rowOff>
    </xdr:to>
    <xdr:cxnSp macro="">
      <xdr:nvCxnSpPr>
        <xdr:cNvPr id="9203" name="直線コネクタ 9202">
          <a:extLst>
            <a:ext uri="{FF2B5EF4-FFF2-40B4-BE49-F238E27FC236}">
              <a16:creationId xmlns:a16="http://schemas.microsoft.com/office/drawing/2014/main" id="{00000000-0008-0000-0900-0000F3230000}"/>
            </a:ext>
          </a:extLst>
        </xdr:cNvPr>
        <xdr:cNvCxnSpPr/>
      </xdr:nvCxnSpPr>
      <xdr:spPr>
        <a:xfrm flipH="1">
          <a:off x="9353550" y="8391525"/>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638175</xdr:colOff>
      <xdr:row>32</xdr:row>
      <xdr:rowOff>28575</xdr:rowOff>
    </xdr:from>
    <xdr:to>
      <xdr:col>16</xdr:col>
      <xdr:colOff>581025</xdr:colOff>
      <xdr:row>40</xdr:row>
      <xdr:rowOff>28575</xdr:rowOff>
    </xdr:to>
    <xdr:cxnSp macro="">
      <xdr:nvCxnSpPr>
        <xdr:cNvPr id="9204" name="直線コネクタ 9203">
          <a:extLst>
            <a:ext uri="{FF2B5EF4-FFF2-40B4-BE49-F238E27FC236}">
              <a16:creationId xmlns:a16="http://schemas.microsoft.com/office/drawing/2014/main" id="{00000000-0008-0000-0900-0000F4230000}"/>
            </a:ext>
          </a:extLst>
        </xdr:cNvPr>
        <xdr:cNvCxnSpPr/>
      </xdr:nvCxnSpPr>
      <xdr:spPr>
        <a:xfrm flipH="1">
          <a:off x="9324975" y="6400800"/>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638175</xdr:colOff>
      <xdr:row>22</xdr:row>
      <xdr:rowOff>19050</xdr:rowOff>
    </xdr:from>
    <xdr:to>
      <xdr:col>16</xdr:col>
      <xdr:colOff>581025</xdr:colOff>
      <xdr:row>30</xdr:row>
      <xdr:rowOff>19050</xdr:rowOff>
    </xdr:to>
    <xdr:cxnSp macro="">
      <xdr:nvCxnSpPr>
        <xdr:cNvPr id="9205" name="直線コネクタ 9204">
          <a:extLst>
            <a:ext uri="{FF2B5EF4-FFF2-40B4-BE49-F238E27FC236}">
              <a16:creationId xmlns:a16="http://schemas.microsoft.com/office/drawing/2014/main" id="{00000000-0008-0000-0900-0000F5230000}"/>
            </a:ext>
          </a:extLst>
        </xdr:cNvPr>
        <xdr:cNvCxnSpPr/>
      </xdr:nvCxnSpPr>
      <xdr:spPr>
        <a:xfrm flipH="1">
          <a:off x="9324975" y="4371975"/>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12</xdr:row>
      <xdr:rowOff>38100</xdr:rowOff>
    </xdr:from>
    <xdr:to>
      <xdr:col>16</xdr:col>
      <xdr:colOff>600075</xdr:colOff>
      <xdr:row>20</xdr:row>
      <xdr:rowOff>28575</xdr:rowOff>
    </xdr:to>
    <xdr:cxnSp macro="">
      <xdr:nvCxnSpPr>
        <xdr:cNvPr id="9206" name="直線コネクタ 9205">
          <a:extLst>
            <a:ext uri="{FF2B5EF4-FFF2-40B4-BE49-F238E27FC236}">
              <a16:creationId xmlns:a16="http://schemas.microsoft.com/office/drawing/2014/main" id="{00000000-0008-0000-0900-0000F6230000}"/>
            </a:ext>
          </a:extLst>
        </xdr:cNvPr>
        <xdr:cNvCxnSpPr/>
      </xdr:nvCxnSpPr>
      <xdr:spPr>
        <a:xfrm flipH="1">
          <a:off x="9344025" y="2362200"/>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2</xdr:row>
      <xdr:rowOff>9525</xdr:rowOff>
    </xdr:from>
    <xdr:to>
      <xdr:col>16</xdr:col>
      <xdr:colOff>600075</xdr:colOff>
      <xdr:row>10</xdr:row>
      <xdr:rowOff>0</xdr:rowOff>
    </xdr:to>
    <xdr:cxnSp macro="">
      <xdr:nvCxnSpPr>
        <xdr:cNvPr id="9207" name="直線コネクタ 9206">
          <a:extLst>
            <a:ext uri="{FF2B5EF4-FFF2-40B4-BE49-F238E27FC236}">
              <a16:creationId xmlns:a16="http://schemas.microsoft.com/office/drawing/2014/main" id="{00000000-0008-0000-0900-0000F7230000}"/>
            </a:ext>
          </a:extLst>
        </xdr:cNvPr>
        <xdr:cNvCxnSpPr/>
      </xdr:nvCxnSpPr>
      <xdr:spPr>
        <a:xfrm flipH="1">
          <a:off x="9344025" y="381000"/>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15</xdr:col>
      <xdr:colOff>9525</xdr:colOff>
      <xdr:row>42</xdr:row>
      <xdr:rowOff>9525</xdr:rowOff>
    </xdr:from>
    <xdr:to>
      <xdr:col>16</xdr:col>
      <xdr:colOff>609600</xdr:colOff>
      <xdr:row>50</xdr:row>
      <xdr:rowOff>9525</xdr:rowOff>
    </xdr:to>
    <xdr:cxnSp macro="">
      <xdr:nvCxnSpPr>
        <xdr:cNvPr id="9203" name="直線コネクタ 9202">
          <a:extLst>
            <a:ext uri="{FF2B5EF4-FFF2-40B4-BE49-F238E27FC236}">
              <a16:creationId xmlns:a16="http://schemas.microsoft.com/office/drawing/2014/main" id="{00000000-0008-0000-0A00-0000F3230000}"/>
            </a:ext>
          </a:extLst>
        </xdr:cNvPr>
        <xdr:cNvCxnSpPr/>
      </xdr:nvCxnSpPr>
      <xdr:spPr>
        <a:xfrm flipH="1">
          <a:off x="9353550" y="8401050"/>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32</xdr:row>
      <xdr:rowOff>19050</xdr:rowOff>
    </xdr:from>
    <xdr:to>
      <xdr:col>16</xdr:col>
      <xdr:colOff>600075</xdr:colOff>
      <xdr:row>40</xdr:row>
      <xdr:rowOff>19050</xdr:rowOff>
    </xdr:to>
    <xdr:cxnSp macro="">
      <xdr:nvCxnSpPr>
        <xdr:cNvPr id="9204" name="直線コネクタ 9203">
          <a:extLst>
            <a:ext uri="{FF2B5EF4-FFF2-40B4-BE49-F238E27FC236}">
              <a16:creationId xmlns:a16="http://schemas.microsoft.com/office/drawing/2014/main" id="{00000000-0008-0000-0A00-0000F4230000}"/>
            </a:ext>
          </a:extLst>
        </xdr:cNvPr>
        <xdr:cNvCxnSpPr/>
      </xdr:nvCxnSpPr>
      <xdr:spPr>
        <a:xfrm flipH="1">
          <a:off x="9344025" y="6391275"/>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21</xdr:row>
      <xdr:rowOff>171450</xdr:rowOff>
    </xdr:from>
    <xdr:to>
      <xdr:col>16</xdr:col>
      <xdr:colOff>600075</xdr:colOff>
      <xdr:row>29</xdr:row>
      <xdr:rowOff>180975</xdr:rowOff>
    </xdr:to>
    <xdr:cxnSp macro="">
      <xdr:nvCxnSpPr>
        <xdr:cNvPr id="9205" name="直線コネクタ 9204">
          <a:extLst>
            <a:ext uri="{FF2B5EF4-FFF2-40B4-BE49-F238E27FC236}">
              <a16:creationId xmlns:a16="http://schemas.microsoft.com/office/drawing/2014/main" id="{00000000-0008-0000-0A00-0000F5230000}"/>
            </a:ext>
          </a:extLst>
        </xdr:cNvPr>
        <xdr:cNvCxnSpPr/>
      </xdr:nvCxnSpPr>
      <xdr:spPr>
        <a:xfrm flipH="1">
          <a:off x="9344025" y="4333875"/>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12</xdr:row>
      <xdr:rowOff>28575</xdr:rowOff>
    </xdr:from>
    <xdr:to>
      <xdr:col>16</xdr:col>
      <xdr:colOff>600075</xdr:colOff>
      <xdr:row>20</xdr:row>
      <xdr:rowOff>19050</xdr:rowOff>
    </xdr:to>
    <xdr:cxnSp macro="">
      <xdr:nvCxnSpPr>
        <xdr:cNvPr id="9206" name="直線コネクタ 9205">
          <a:extLst>
            <a:ext uri="{FF2B5EF4-FFF2-40B4-BE49-F238E27FC236}">
              <a16:creationId xmlns:a16="http://schemas.microsoft.com/office/drawing/2014/main" id="{00000000-0008-0000-0A00-0000F6230000}"/>
            </a:ext>
          </a:extLst>
        </xdr:cNvPr>
        <xdr:cNvCxnSpPr/>
      </xdr:nvCxnSpPr>
      <xdr:spPr>
        <a:xfrm flipH="1">
          <a:off x="9344025" y="2352675"/>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28575</xdr:colOff>
      <xdr:row>2</xdr:row>
      <xdr:rowOff>28575</xdr:rowOff>
    </xdr:from>
    <xdr:to>
      <xdr:col>17</xdr:col>
      <xdr:colOff>9525</xdr:colOff>
      <xdr:row>10</xdr:row>
      <xdr:rowOff>19050</xdr:rowOff>
    </xdr:to>
    <xdr:cxnSp macro="">
      <xdr:nvCxnSpPr>
        <xdr:cNvPr id="9207" name="直線コネクタ 9206">
          <a:extLst>
            <a:ext uri="{FF2B5EF4-FFF2-40B4-BE49-F238E27FC236}">
              <a16:creationId xmlns:a16="http://schemas.microsoft.com/office/drawing/2014/main" id="{00000000-0008-0000-0A00-0000F7230000}"/>
            </a:ext>
          </a:extLst>
        </xdr:cNvPr>
        <xdr:cNvCxnSpPr/>
      </xdr:nvCxnSpPr>
      <xdr:spPr>
        <a:xfrm flipH="1">
          <a:off x="9372600" y="400050"/>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15</xdr:col>
      <xdr:colOff>19050</xdr:colOff>
      <xdr:row>42</xdr:row>
      <xdr:rowOff>0</xdr:rowOff>
    </xdr:from>
    <xdr:to>
      <xdr:col>17</xdr:col>
      <xdr:colOff>0</xdr:colOff>
      <xdr:row>50</xdr:row>
      <xdr:rowOff>0</xdr:rowOff>
    </xdr:to>
    <xdr:cxnSp macro="">
      <xdr:nvCxnSpPr>
        <xdr:cNvPr id="9203" name="直線コネクタ 9202">
          <a:extLst>
            <a:ext uri="{FF2B5EF4-FFF2-40B4-BE49-F238E27FC236}">
              <a16:creationId xmlns:a16="http://schemas.microsoft.com/office/drawing/2014/main" id="{00000000-0008-0000-0B00-0000F3230000}"/>
            </a:ext>
          </a:extLst>
        </xdr:cNvPr>
        <xdr:cNvCxnSpPr/>
      </xdr:nvCxnSpPr>
      <xdr:spPr>
        <a:xfrm flipH="1">
          <a:off x="9363075" y="8391525"/>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38100</xdr:colOff>
      <xdr:row>32</xdr:row>
      <xdr:rowOff>0</xdr:rowOff>
    </xdr:from>
    <xdr:to>
      <xdr:col>17</xdr:col>
      <xdr:colOff>19050</xdr:colOff>
      <xdr:row>40</xdr:row>
      <xdr:rowOff>0</xdr:rowOff>
    </xdr:to>
    <xdr:cxnSp macro="">
      <xdr:nvCxnSpPr>
        <xdr:cNvPr id="9204" name="直線コネクタ 9203">
          <a:extLst>
            <a:ext uri="{FF2B5EF4-FFF2-40B4-BE49-F238E27FC236}">
              <a16:creationId xmlns:a16="http://schemas.microsoft.com/office/drawing/2014/main" id="{00000000-0008-0000-0B00-0000F4230000}"/>
            </a:ext>
          </a:extLst>
        </xdr:cNvPr>
        <xdr:cNvCxnSpPr/>
      </xdr:nvCxnSpPr>
      <xdr:spPr>
        <a:xfrm flipH="1">
          <a:off x="9382125" y="6372225"/>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9525</xdr:colOff>
      <xdr:row>22</xdr:row>
      <xdr:rowOff>0</xdr:rowOff>
    </xdr:from>
    <xdr:to>
      <xdr:col>16</xdr:col>
      <xdr:colOff>609600</xdr:colOff>
      <xdr:row>30</xdr:row>
      <xdr:rowOff>0</xdr:rowOff>
    </xdr:to>
    <xdr:cxnSp macro="">
      <xdr:nvCxnSpPr>
        <xdr:cNvPr id="9205" name="直線コネクタ 9204">
          <a:extLst>
            <a:ext uri="{FF2B5EF4-FFF2-40B4-BE49-F238E27FC236}">
              <a16:creationId xmlns:a16="http://schemas.microsoft.com/office/drawing/2014/main" id="{00000000-0008-0000-0B00-0000F5230000}"/>
            </a:ext>
          </a:extLst>
        </xdr:cNvPr>
        <xdr:cNvCxnSpPr/>
      </xdr:nvCxnSpPr>
      <xdr:spPr>
        <a:xfrm flipH="1">
          <a:off x="9353550" y="4352925"/>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11</xdr:row>
      <xdr:rowOff>180975</xdr:rowOff>
    </xdr:from>
    <xdr:to>
      <xdr:col>16</xdr:col>
      <xdr:colOff>600075</xdr:colOff>
      <xdr:row>19</xdr:row>
      <xdr:rowOff>180975</xdr:rowOff>
    </xdr:to>
    <xdr:cxnSp macro="">
      <xdr:nvCxnSpPr>
        <xdr:cNvPr id="9206" name="直線コネクタ 9205">
          <a:extLst>
            <a:ext uri="{FF2B5EF4-FFF2-40B4-BE49-F238E27FC236}">
              <a16:creationId xmlns:a16="http://schemas.microsoft.com/office/drawing/2014/main" id="{00000000-0008-0000-0B00-0000F6230000}"/>
            </a:ext>
          </a:extLst>
        </xdr:cNvPr>
        <xdr:cNvCxnSpPr/>
      </xdr:nvCxnSpPr>
      <xdr:spPr>
        <a:xfrm flipH="1">
          <a:off x="9344025" y="2314575"/>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2</xdr:row>
      <xdr:rowOff>9525</xdr:rowOff>
    </xdr:from>
    <xdr:to>
      <xdr:col>16</xdr:col>
      <xdr:colOff>600075</xdr:colOff>
      <xdr:row>10</xdr:row>
      <xdr:rowOff>0</xdr:rowOff>
    </xdr:to>
    <xdr:cxnSp macro="">
      <xdr:nvCxnSpPr>
        <xdr:cNvPr id="9207" name="直線コネクタ 9206">
          <a:extLst>
            <a:ext uri="{FF2B5EF4-FFF2-40B4-BE49-F238E27FC236}">
              <a16:creationId xmlns:a16="http://schemas.microsoft.com/office/drawing/2014/main" id="{00000000-0008-0000-0B00-0000F7230000}"/>
            </a:ext>
          </a:extLst>
        </xdr:cNvPr>
        <xdr:cNvCxnSpPr/>
      </xdr:nvCxnSpPr>
      <xdr:spPr>
        <a:xfrm flipH="1">
          <a:off x="9344025" y="381000"/>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771805</xdr:colOff>
      <xdr:row>7</xdr:row>
      <xdr:rowOff>7704</xdr:rowOff>
    </xdr:from>
    <xdr:to>
      <xdr:col>6</xdr:col>
      <xdr:colOff>559594</xdr:colOff>
      <xdr:row>7</xdr:row>
      <xdr:rowOff>343879</xdr:rowOff>
    </xdr:to>
    <xdr:sp macro="" textlink="">
      <xdr:nvSpPr>
        <xdr:cNvPr id="8" name="角丸四角形 7">
          <a:extLst>
            <a:ext uri="{FF2B5EF4-FFF2-40B4-BE49-F238E27FC236}">
              <a16:creationId xmlns:a16="http://schemas.microsoft.com/office/drawing/2014/main" id="{00000000-0008-0000-0C00-000008000000}"/>
            </a:ext>
          </a:extLst>
        </xdr:cNvPr>
        <xdr:cNvSpPr/>
      </xdr:nvSpPr>
      <xdr:spPr>
        <a:xfrm>
          <a:off x="771805" y="2829485"/>
          <a:ext cx="3990695" cy="336175"/>
        </a:xfrm>
        <a:prstGeom prst="roundRect">
          <a:avLst/>
        </a:prstGeom>
        <a:solidFill>
          <a:schemeClr val="tx2">
            <a:lumMod val="5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a:effectLst/>
            </a:rPr>
            <a:t>シート</a:t>
          </a:r>
          <a:r>
            <a:rPr lang="en-US" altLang="ja-JP">
              <a:effectLst/>
            </a:rPr>
            <a:t>2-1</a:t>
          </a:r>
          <a:r>
            <a:rPr lang="ja-JP" altLang="en-US">
              <a:effectLst/>
            </a:rPr>
            <a:t>の基礎年金等へ数値が反映されます。</a:t>
          </a:r>
          <a:endParaRPr lang="ja-JP" altLang="ja-JP">
            <a:effectLst/>
          </a:endParaRPr>
        </a:p>
      </xdr:txBody>
    </xdr:sp>
    <xdr:clientData/>
  </xdr:twoCellAnchor>
  <xdr:twoCellAnchor>
    <xdr:from>
      <xdr:col>0</xdr:col>
      <xdr:colOff>769706</xdr:colOff>
      <xdr:row>10</xdr:row>
      <xdr:rowOff>32916</xdr:rowOff>
    </xdr:from>
    <xdr:to>
      <xdr:col>6</xdr:col>
      <xdr:colOff>523876</xdr:colOff>
      <xdr:row>10</xdr:row>
      <xdr:rowOff>369091</xdr:rowOff>
    </xdr:to>
    <xdr:sp macro="" textlink="">
      <xdr:nvSpPr>
        <xdr:cNvPr id="9" name="角丸四角形 8">
          <a:extLst>
            <a:ext uri="{FF2B5EF4-FFF2-40B4-BE49-F238E27FC236}">
              <a16:creationId xmlns:a16="http://schemas.microsoft.com/office/drawing/2014/main" id="{00000000-0008-0000-0C00-000009000000}"/>
            </a:ext>
          </a:extLst>
        </xdr:cNvPr>
        <xdr:cNvSpPr/>
      </xdr:nvSpPr>
      <xdr:spPr>
        <a:xfrm>
          <a:off x="769706" y="4021510"/>
          <a:ext cx="3957076" cy="336175"/>
        </a:xfrm>
        <a:prstGeom prst="roundRect">
          <a:avLst/>
        </a:prstGeom>
        <a:solidFill>
          <a:schemeClr val="tx2">
            <a:lumMod val="5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a:effectLst/>
            </a:rPr>
            <a:t>シート</a:t>
          </a:r>
          <a:r>
            <a:rPr lang="en-US" altLang="ja-JP">
              <a:effectLst/>
            </a:rPr>
            <a:t>2-1</a:t>
          </a:r>
          <a:r>
            <a:rPr lang="ja-JP" altLang="en-US">
              <a:effectLst/>
            </a:rPr>
            <a:t>の福祉年金へ数値が反映されます。</a:t>
          </a:r>
          <a:endParaRPr lang="ja-JP" altLang="ja-JP">
            <a:effectLst/>
          </a:endParaRPr>
        </a:p>
      </xdr:txBody>
    </xdr:sp>
    <xdr:clientData/>
  </xdr:twoCellAnchor>
  <xdr:twoCellAnchor>
    <xdr:from>
      <xdr:col>0</xdr:col>
      <xdr:colOff>770405</xdr:colOff>
      <xdr:row>13</xdr:row>
      <xdr:rowOff>21010</xdr:rowOff>
    </xdr:from>
    <xdr:to>
      <xdr:col>6</xdr:col>
      <xdr:colOff>476250</xdr:colOff>
      <xdr:row>13</xdr:row>
      <xdr:rowOff>357185</xdr:rowOff>
    </xdr:to>
    <xdr:sp macro="" textlink="">
      <xdr:nvSpPr>
        <xdr:cNvPr id="10" name="角丸四角形 9">
          <a:extLst>
            <a:ext uri="{FF2B5EF4-FFF2-40B4-BE49-F238E27FC236}">
              <a16:creationId xmlns:a16="http://schemas.microsoft.com/office/drawing/2014/main" id="{00000000-0008-0000-0C00-00000A000000}"/>
            </a:ext>
          </a:extLst>
        </xdr:cNvPr>
        <xdr:cNvSpPr/>
      </xdr:nvSpPr>
      <xdr:spPr>
        <a:xfrm>
          <a:off x="770405" y="5176416"/>
          <a:ext cx="3908751" cy="336175"/>
        </a:xfrm>
        <a:prstGeom prst="roundRect">
          <a:avLst/>
        </a:prstGeom>
        <a:solidFill>
          <a:schemeClr val="tx2">
            <a:lumMod val="5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a:effectLst/>
            </a:rPr>
            <a:t>シート</a:t>
          </a:r>
          <a:r>
            <a:rPr lang="en-US" altLang="ja-JP">
              <a:effectLst/>
            </a:rPr>
            <a:t>2-1</a:t>
          </a:r>
          <a:r>
            <a:rPr lang="ja-JP" altLang="en-US">
              <a:effectLst/>
            </a:rPr>
            <a:t>の特別障害給付金へ数値が反映されます。</a:t>
          </a:r>
          <a:endParaRPr lang="ja-JP" altLang="ja-JP">
            <a:effectLst/>
          </a:endParaRPr>
        </a:p>
      </xdr:txBody>
    </xdr:sp>
    <xdr:clientData/>
  </xdr:twoCellAnchor>
  <xdr:twoCellAnchor>
    <xdr:from>
      <xdr:col>0</xdr:col>
      <xdr:colOff>773906</xdr:colOff>
      <xdr:row>19</xdr:row>
      <xdr:rowOff>11906</xdr:rowOff>
    </xdr:from>
    <xdr:to>
      <xdr:col>6</xdr:col>
      <xdr:colOff>547688</xdr:colOff>
      <xdr:row>19</xdr:row>
      <xdr:rowOff>348081</xdr:rowOff>
    </xdr:to>
    <xdr:sp macro="" textlink="">
      <xdr:nvSpPr>
        <xdr:cNvPr id="7" name="角丸四角形 6">
          <a:extLst>
            <a:ext uri="{FF2B5EF4-FFF2-40B4-BE49-F238E27FC236}">
              <a16:creationId xmlns:a16="http://schemas.microsoft.com/office/drawing/2014/main" id="{00000000-0008-0000-0C00-000007000000}"/>
            </a:ext>
          </a:extLst>
        </xdr:cNvPr>
        <xdr:cNvSpPr/>
      </xdr:nvSpPr>
      <xdr:spPr>
        <a:xfrm>
          <a:off x="773906" y="7500937"/>
          <a:ext cx="3976688" cy="336175"/>
        </a:xfrm>
        <a:prstGeom prst="roundRect">
          <a:avLst/>
        </a:prstGeom>
        <a:solidFill>
          <a:schemeClr val="tx2">
            <a:lumMod val="5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a:effectLst/>
            </a:rPr>
            <a:t>シート</a:t>
          </a:r>
          <a:r>
            <a:rPr lang="en-US" altLang="ja-JP">
              <a:effectLst/>
            </a:rPr>
            <a:t>2-2</a:t>
          </a:r>
          <a:r>
            <a:rPr lang="ja-JP" altLang="en-US">
              <a:effectLst/>
            </a:rPr>
            <a:t>へ数値が反映されます。</a:t>
          </a:r>
          <a:endParaRPr lang="ja-JP" altLang="ja-JP">
            <a:effectLst/>
          </a:endParaRPr>
        </a:p>
      </xdr:txBody>
    </xdr:sp>
    <xdr:clientData/>
  </xdr:twoCellAnchor>
  <xdr:twoCellAnchor>
    <xdr:from>
      <xdr:col>1</xdr:col>
      <xdr:colOff>130968</xdr:colOff>
      <xdr:row>3</xdr:row>
      <xdr:rowOff>41130</xdr:rowOff>
    </xdr:from>
    <xdr:to>
      <xdr:col>11</xdr:col>
      <xdr:colOff>579200</xdr:colOff>
      <xdr:row>5</xdr:row>
      <xdr:rowOff>24832</xdr:rowOff>
    </xdr:to>
    <xdr:sp macro="" textlink="">
      <xdr:nvSpPr>
        <xdr:cNvPr id="6" name="角丸四角形 5">
          <a:extLst>
            <a:ext uri="{FF2B5EF4-FFF2-40B4-BE49-F238E27FC236}">
              <a16:creationId xmlns:a16="http://schemas.microsoft.com/office/drawing/2014/main" id="{00000000-0008-0000-0C00-000006000000}"/>
            </a:ext>
          </a:extLst>
        </xdr:cNvPr>
        <xdr:cNvSpPr/>
      </xdr:nvSpPr>
      <xdr:spPr>
        <a:xfrm>
          <a:off x="940593" y="1315099"/>
          <a:ext cx="7234795" cy="840952"/>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○このシートは、シート</a:t>
          </a:r>
          <a:r>
            <a:rPr lang="en-US" altLang="ja-JP"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7</a:t>
          </a:r>
          <a:r>
            <a:rPr lang="ja-JP" altLang="en-US"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で入力した専任職員の給料等の金額を事務別に集計した表です。</a:t>
          </a:r>
        </a:p>
        <a:p>
          <a:r>
            <a:rPr lang="ja-JP" altLang="en-US"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○この表は入力不要です。</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647700</xdr:colOff>
      <xdr:row>2</xdr:row>
      <xdr:rowOff>19050</xdr:rowOff>
    </xdr:from>
    <xdr:to>
      <xdr:col>16</xdr:col>
      <xdr:colOff>590550</xdr:colOff>
      <xdr:row>10</xdr:row>
      <xdr:rowOff>9525</xdr:rowOff>
    </xdr:to>
    <xdr:cxnSp macro="">
      <xdr:nvCxnSpPr>
        <xdr:cNvPr id="19132" name="直線コネクタ 19131">
          <a:extLst>
            <a:ext uri="{FF2B5EF4-FFF2-40B4-BE49-F238E27FC236}">
              <a16:creationId xmlns:a16="http://schemas.microsoft.com/office/drawing/2014/main" id="{00000000-0008-0000-0D00-0000BC4A0000}"/>
            </a:ext>
          </a:extLst>
        </xdr:cNvPr>
        <xdr:cNvCxnSpPr/>
      </xdr:nvCxnSpPr>
      <xdr:spPr>
        <a:xfrm flipH="1">
          <a:off x="9334500" y="400050"/>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9525</xdr:colOff>
      <xdr:row>12</xdr:row>
      <xdr:rowOff>9525</xdr:rowOff>
    </xdr:from>
    <xdr:to>
      <xdr:col>16</xdr:col>
      <xdr:colOff>609600</xdr:colOff>
      <xdr:row>19</xdr:row>
      <xdr:rowOff>190500</xdr:rowOff>
    </xdr:to>
    <xdr:cxnSp macro="">
      <xdr:nvCxnSpPr>
        <xdr:cNvPr id="20609" name="直線コネクタ 20608">
          <a:extLst>
            <a:ext uri="{FF2B5EF4-FFF2-40B4-BE49-F238E27FC236}">
              <a16:creationId xmlns:a16="http://schemas.microsoft.com/office/drawing/2014/main" id="{00000000-0008-0000-0D00-000081500000}"/>
            </a:ext>
          </a:extLst>
        </xdr:cNvPr>
        <xdr:cNvCxnSpPr/>
      </xdr:nvCxnSpPr>
      <xdr:spPr>
        <a:xfrm flipH="1">
          <a:off x="9353550" y="2343150"/>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19050</xdr:colOff>
      <xdr:row>21</xdr:row>
      <xdr:rowOff>180975</xdr:rowOff>
    </xdr:from>
    <xdr:to>
      <xdr:col>17</xdr:col>
      <xdr:colOff>0</xdr:colOff>
      <xdr:row>29</xdr:row>
      <xdr:rowOff>190500</xdr:rowOff>
    </xdr:to>
    <xdr:cxnSp macro="">
      <xdr:nvCxnSpPr>
        <xdr:cNvPr id="20610" name="直線コネクタ 20609">
          <a:extLst>
            <a:ext uri="{FF2B5EF4-FFF2-40B4-BE49-F238E27FC236}">
              <a16:creationId xmlns:a16="http://schemas.microsoft.com/office/drawing/2014/main" id="{00000000-0008-0000-0D00-000082500000}"/>
            </a:ext>
          </a:extLst>
        </xdr:cNvPr>
        <xdr:cNvCxnSpPr/>
      </xdr:nvCxnSpPr>
      <xdr:spPr>
        <a:xfrm flipH="1">
          <a:off x="9363075" y="4381500"/>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32</xdr:row>
      <xdr:rowOff>0</xdr:rowOff>
    </xdr:from>
    <xdr:to>
      <xdr:col>16</xdr:col>
      <xdr:colOff>600075</xdr:colOff>
      <xdr:row>40</xdr:row>
      <xdr:rowOff>0</xdr:rowOff>
    </xdr:to>
    <xdr:cxnSp macro="">
      <xdr:nvCxnSpPr>
        <xdr:cNvPr id="20611" name="直線コネクタ 20610">
          <a:extLst>
            <a:ext uri="{FF2B5EF4-FFF2-40B4-BE49-F238E27FC236}">
              <a16:creationId xmlns:a16="http://schemas.microsoft.com/office/drawing/2014/main" id="{00000000-0008-0000-0D00-000083500000}"/>
            </a:ext>
          </a:extLst>
        </xdr:cNvPr>
        <xdr:cNvCxnSpPr/>
      </xdr:nvCxnSpPr>
      <xdr:spPr>
        <a:xfrm flipH="1">
          <a:off x="9344025" y="6429375"/>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42</xdr:row>
      <xdr:rowOff>19050</xdr:rowOff>
    </xdr:from>
    <xdr:to>
      <xdr:col>16</xdr:col>
      <xdr:colOff>600075</xdr:colOff>
      <xdr:row>50</xdr:row>
      <xdr:rowOff>19050</xdr:rowOff>
    </xdr:to>
    <xdr:cxnSp macro="">
      <xdr:nvCxnSpPr>
        <xdr:cNvPr id="20612" name="直線コネクタ 20611">
          <a:extLst>
            <a:ext uri="{FF2B5EF4-FFF2-40B4-BE49-F238E27FC236}">
              <a16:creationId xmlns:a16="http://schemas.microsoft.com/office/drawing/2014/main" id="{00000000-0008-0000-0D00-000084500000}"/>
            </a:ext>
          </a:extLst>
        </xdr:cNvPr>
        <xdr:cNvCxnSpPr/>
      </xdr:nvCxnSpPr>
      <xdr:spPr>
        <a:xfrm flipH="1">
          <a:off x="9344025" y="8486775"/>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281940</xdr:colOff>
      <xdr:row>14</xdr:row>
      <xdr:rowOff>68580</xdr:rowOff>
    </xdr:from>
    <xdr:to>
      <xdr:col>17</xdr:col>
      <xdr:colOff>525780</xdr:colOff>
      <xdr:row>37</xdr:row>
      <xdr:rowOff>127000</xdr:rowOff>
    </xdr:to>
    <xdr:sp macro="" textlink="">
      <xdr:nvSpPr>
        <xdr:cNvPr id="2" name="角丸四角形 28">
          <a:extLst>
            <a:ext uri="{FF2B5EF4-FFF2-40B4-BE49-F238E27FC236}">
              <a16:creationId xmlns:a16="http://schemas.microsoft.com/office/drawing/2014/main" id="{E593DD7F-B09E-40EF-9EF8-D5DE6D9E1682}"/>
            </a:ext>
          </a:extLst>
        </xdr:cNvPr>
        <xdr:cNvSpPr/>
      </xdr:nvSpPr>
      <xdr:spPr>
        <a:xfrm>
          <a:off x="281940" y="2910840"/>
          <a:ext cx="10172700" cy="4660900"/>
        </a:xfrm>
        <a:prstGeom prst="roundRect">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ja-JP" altLang="en-US"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①記号・所属・職名・年齢・従事割合を記載してください。従事割合については、基礎・福祉・特障のみで１００％となります。</a:t>
          </a:r>
          <a:endParaRPr kumimoji="1" lang="en-US" altLang="ja-JP"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②赤枠内に</a:t>
          </a:r>
          <a:r>
            <a:rPr kumimoji="1" lang="ja-JP" altLang="en-US" sz="12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令和７年４月から令和８年３月までの間で</a:t>
          </a:r>
          <a:r>
            <a:rPr kumimoji="1" lang="ja-JP" altLang="en-US"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国民年金事務等に従事した期間の市町村負担分の金額</a:t>
          </a:r>
          <a:r>
            <a:rPr kumimoji="1" lang="ja-JP" altLang="en-US"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をそれぞれ入力してください。</a:t>
          </a:r>
        </a:p>
        <a:p>
          <a:r>
            <a:rPr kumimoji="1" lang="ja-JP" altLang="en-US"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　作成に当たっては、総務のご担当者から情報をもらっておく等、数値の把握をお願いいたします。</a:t>
          </a:r>
          <a:endParaRPr kumimoji="1" lang="en-US" altLang="ja-JP"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③</a:t>
          </a:r>
          <a:r>
            <a:rPr kumimoji="1" lang="ja-JP" altLang="en-US" sz="1200" b="1">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各項目ごとの合計金額が基礎・福祉・特障の金額の合計と一致しない場合は、基礎で調整してください。</a:t>
          </a:r>
          <a:endParaRPr kumimoji="1" lang="en-US" altLang="ja-JP" sz="1200" b="1">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④選挙事務等、国民年金事務以外で発生した手当等は計上できません。</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⑤共済組合負担金には、「短期、育児・介護、福祉、調整、厚生年金保険、退職等年金」等が含まれます。</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　</a:t>
          </a:r>
          <a:r>
            <a:rPr kumimoji="1" lang="en-US" altLang="ja-JP"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退職等年金とは、平成２７年１０月以降の年金払い退職給付の負担金です。</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　</a:t>
          </a:r>
          <a:r>
            <a:rPr kumimoji="1" lang="en-US" altLang="ja-JP" sz="1400" b="1" i="0" u="none" strike="noStrike" kern="0" cap="none" spc="0" normalizeH="0" baseline="0" noProof="0">
              <a:ln>
                <a:noFill/>
              </a:ln>
              <a:solidFill>
                <a:srgbClr val="FF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1400" b="1" i="0" u="none" strike="noStrike" kern="0" cap="none" spc="0" normalizeH="0" baseline="0" noProof="0">
              <a:ln>
                <a:noFill/>
              </a:ln>
              <a:solidFill>
                <a:srgbClr val="FF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市町村職員福祉協会負担金は計上できません。</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⑥退職手当組合負担金とは、市町村退職手当組合への負担金です。</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⑦災害補償費負担金とは、地方公務員災害補償基金への負担金です。</a:t>
          </a:r>
          <a:endParaRPr lang="ja-JP" altLang="en-US" sz="1200">
            <a:solidFill>
              <a:sysClr val="windowText" lastClr="000000"/>
            </a:solidFill>
            <a:effectLst/>
            <a:latin typeface="メイリオ" panose="020B0604030504040204" pitchFamily="50" charset="-128"/>
            <a:ea typeface="メイリオ" panose="020B0604030504040204" pitchFamily="50" charset="-128"/>
          </a:endParaRPr>
        </a:p>
        <a:p>
          <a:endParaRPr lang="ja-JP" altLang="ja-JP" sz="1200">
            <a:solidFill>
              <a:sysClr val="windowText" lastClr="000000"/>
            </a:solidFill>
            <a:effectLst/>
            <a:latin typeface="メイリオ" panose="020B0604030504040204" pitchFamily="50" charset="-128"/>
            <a:ea typeface="メイリオ" panose="020B0604030504040204" pitchFamily="50" charset="-128"/>
          </a:endParaRPr>
        </a:p>
      </xdr:txBody>
    </xdr:sp>
    <xdr:clientData/>
  </xdr:twoCellAnchor>
  <xdr:twoCellAnchor>
    <xdr:from>
      <xdr:col>0</xdr:col>
      <xdr:colOff>685800</xdr:colOff>
      <xdr:row>4</xdr:row>
      <xdr:rowOff>7620</xdr:rowOff>
    </xdr:from>
    <xdr:to>
      <xdr:col>2</xdr:col>
      <xdr:colOff>51048</xdr:colOff>
      <xdr:row>5</xdr:row>
      <xdr:rowOff>178832</xdr:rowOff>
    </xdr:to>
    <xdr:sp macro="" textlink="">
      <xdr:nvSpPr>
        <xdr:cNvPr id="4" name="テキスト ボックス 16">
          <a:extLst>
            <a:ext uri="{FF2B5EF4-FFF2-40B4-BE49-F238E27FC236}">
              <a16:creationId xmlns:a16="http://schemas.microsoft.com/office/drawing/2014/main" id="{B31E0AEC-A2EE-477C-A489-DDF0CF8012EA}"/>
            </a:ext>
          </a:extLst>
        </xdr:cNvPr>
        <xdr:cNvSpPr txBox="1"/>
      </xdr:nvSpPr>
      <xdr:spPr>
        <a:xfrm>
          <a:off x="685800" y="876300"/>
          <a:ext cx="432048" cy="36933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twoCellAnchor>
    <xdr:from>
      <xdr:col>3</xdr:col>
      <xdr:colOff>91440</xdr:colOff>
      <xdr:row>0</xdr:row>
      <xdr:rowOff>91440</xdr:rowOff>
    </xdr:from>
    <xdr:to>
      <xdr:col>3</xdr:col>
      <xdr:colOff>523488</xdr:colOff>
      <xdr:row>2</xdr:row>
      <xdr:rowOff>79772</xdr:rowOff>
    </xdr:to>
    <xdr:sp macro="" textlink="">
      <xdr:nvSpPr>
        <xdr:cNvPr id="6" name="テキスト ボックス 16">
          <a:extLst>
            <a:ext uri="{FF2B5EF4-FFF2-40B4-BE49-F238E27FC236}">
              <a16:creationId xmlns:a16="http://schemas.microsoft.com/office/drawing/2014/main" id="{AC96251E-3908-445E-9DF3-252300A97203}"/>
            </a:ext>
          </a:extLst>
        </xdr:cNvPr>
        <xdr:cNvSpPr txBox="1"/>
      </xdr:nvSpPr>
      <xdr:spPr>
        <a:xfrm>
          <a:off x="1752600" y="91440"/>
          <a:ext cx="432048" cy="36933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twoCellAnchor>
    <xdr:from>
      <xdr:col>9</xdr:col>
      <xdr:colOff>586740</xdr:colOff>
      <xdr:row>0</xdr:row>
      <xdr:rowOff>106680</xdr:rowOff>
    </xdr:from>
    <xdr:to>
      <xdr:col>10</xdr:col>
      <xdr:colOff>424428</xdr:colOff>
      <xdr:row>2</xdr:row>
      <xdr:rowOff>95012</xdr:rowOff>
    </xdr:to>
    <xdr:sp macro="" textlink="">
      <xdr:nvSpPr>
        <xdr:cNvPr id="7" name="テキスト ボックス 16">
          <a:extLst>
            <a:ext uri="{FF2B5EF4-FFF2-40B4-BE49-F238E27FC236}">
              <a16:creationId xmlns:a16="http://schemas.microsoft.com/office/drawing/2014/main" id="{B218FA80-CEA5-4916-876D-DA55357A84E8}"/>
            </a:ext>
          </a:extLst>
        </xdr:cNvPr>
        <xdr:cNvSpPr txBox="1"/>
      </xdr:nvSpPr>
      <xdr:spPr>
        <a:xfrm>
          <a:off x="5814060" y="106680"/>
          <a:ext cx="432048" cy="36933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twoCellAnchor>
    <xdr:from>
      <xdr:col>14</xdr:col>
      <xdr:colOff>30480</xdr:colOff>
      <xdr:row>0</xdr:row>
      <xdr:rowOff>83820</xdr:rowOff>
    </xdr:from>
    <xdr:to>
      <xdr:col>14</xdr:col>
      <xdr:colOff>462528</xdr:colOff>
      <xdr:row>2</xdr:row>
      <xdr:rowOff>72152</xdr:rowOff>
    </xdr:to>
    <xdr:sp macro="" textlink="">
      <xdr:nvSpPr>
        <xdr:cNvPr id="8" name="テキスト ボックス 16">
          <a:extLst>
            <a:ext uri="{FF2B5EF4-FFF2-40B4-BE49-F238E27FC236}">
              <a16:creationId xmlns:a16="http://schemas.microsoft.com/office/drawing/2014/main" id="{D4F7A749-032B-4DF1-AA79-2BD5E4DFB4C5}"/>
            </a:ext>
          </a:extLst>
        </xdr:cNvPr>
        <xdr:cNvSpPr txBox="1"/>
      </xdr:nvSpPr>
      <xdr:spPr>
        <a:xfrm>
          <a:off x="8229600" y="83820"/>
          <a:ext cx="432048" cy="36933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twoCellAnchor>
    <xdr:from>
      <xdr:col>5</xdr:col>
      <xdr:colOff>579120</xdr:colOff>
      <xdr:row>0</xdr:row>
      <xdr:rowOff>99060</xdr:rowOff>
    </xdr:from>
    <xdr:to>
      <xdr:col>6</xdr:col>
      <xdr:colOff>416808</xdr:colOff>
      <xdr:row>2</xdr:row>
      <xdr:rowOff>87392</xdr:rowOff>
    </xdr:to>
    <xdr:sp macro="" textlink="">
      <xdr:nvSpPr>
        <xdr:cNvPr id="9" name="テキスト ボックス 16">
          <a:extLst>
            <a:ext uri="{FF2B5EF4-FFF2-40B4-BE49-F238E27FC236}">
              <a16:creationId xmlns:a16="http://schemas.microsoft.com/office/drawing/2014/main" id="{33681655-7BD3-4AF9-AFDC-4E710D917F01}"/>
            </a:ext>
          </a:extLst>
        </xdr:cNvPr>
        <xdr:cNvSpPr txBox="1"/>
      </xdr:nvSpPr>
      <xdr:spPr>
        <a:xfrm>
          <a:off x="3429000" y="99060"/>
          <a:ext cx="432048" cy="36933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twoCellAnchor>
    <xdr:from>
      <xdr:col>2</xdr:col>
      <xdr:colOff>38100</xdr:colOff>
      <xdr:row>2</xdr:row>
      <xdr:rowOff>190500</xdr:rowOff>
    </xdr:from>
    <xdr:to>
      <xdr:col>2</xdr:col>
      <xdr:colOff>461011</xdr:colOff>
      <xdr:row>4</xdr:row>
      <xdr:rowOff>84652</xdr:rowOff>
    </xdr:to>
    <xdr:sp macro="" textlink="">
      <xdr:nvSpPr>
        <xdr:cNvPr id="11" name="テキスト ボックス 10">
          <a:extLst>
            <a:ext uri="{FF2B5EF4-FFF2-40B4-BE49-F238E27FC236}">
              <a16:creationId xmlns:a16="http://schemas.microsoft.com/office/drawing/2014/main" id="{4C555F23-A50C-4B6A-A83C-1F9DB2C5DF12}"/>
            </a:ext>
          </a:extLst>
        </xdr:cNvPr>
        <xdr:cNvSpPr txBox="1"/>
      </xdr:nvSpPr>
      <xdr:spPr>
        <a:xfrm flipH="1">
          <a:off x="1104900" y="571500"/>
          <a:ext cx="422911" cy="38183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②</a:t>
          </a:r>
        </a:p>
      </xdr:txBody>
    </xdr:sp>
    <xdr:clientData/>
  </xdr:twoCellAnchor>
  <xdr:twoCellAnchor>
    <xdr:from>
      <xdr:col>2</xdr:col>
      <xdr:colOff>7620</xdr:colOff>
      <xdr:row>4</xdr:row>
      <xdr:rowOff>30480</xdr:rowOff>
    </xdr:from>
    <xdr:to>
      <xdr:col>2</xdr:col>
      <xdr:colOff>439668</xdr:colOff>
      <xdr:row>6</xdr:row>
      <xdr:rowOff>26656</xdr:rowOff>
    </xdr:to>
    <xdr:sp macro="" textlink="">
      <xdr:nvSpPr>
        <xdr:cNvPr id="12" name="テキスト ボックス 11">
          <a:extLst>
            <a:ext uri="{FF2B5EF4-FFF2-40B4-BE49-F238E27FC236}">
              <a16:creationId xmlns:a16="http://schemas.microsoft.com/office/drawing/2014/main" id="{6A29157A-5E35-4F3A-8A76-6890632B5B25}"/>
            </a:ext>
          </a:extLst>
        </xdr:cNvPr>
        <xdr:cNvSpPr txBox="1"/>
      </xdr:nvSpPr>
      <xdr:spPr>
        <a:xfrm>
          <a:off x="1074420" y="899160"/>
          <a:ext cx="432048" cy="3924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③</a:t>
          </a:r>
        </a:p>
      </xdr:txBody>
    </xdr:sp>
    <xdr:clientData/>
  </xdr:twoCellAnchor>
  <xdr:twoCellAnchor>
    <xdr:from>
      <xdr:col>10</xdr:col>
      <xdr:colOff>68580</xdr:colOff>
      <xdr:row>2</xdr:row>
      <xdr:rowOff>182880</xdr:rowOff>
    </xdr:from>
    <xdr:to>
      <xdr:col>10</xdr:col>
      <xdr:colOff>500628</xdr:colOff>
      <xdr:row>4</xdr:row>
      <xdr:rowOff>78090</xdr:rowOff>
    </xdr:to>
    <xdr:sp macro="" textlink="">
      <xdr:nvSpPr>
        <xdr:cNvPr id="13" name="テキスト ボックス 12">
          <a:extLst>
            <a:ext uri="{FF2B5EF4-FFF2-40B4-BE49-F238E27FC236}">
              <a16:creationId xmlns:a16="http://schemas.microsoft.com/office/drawing/2014/main" id="{C70E5990-AF0F-46E6-8961-E91A59C5FAC7}"/>
            </a:ext>
          </a:extLst>
        </xdr:cNvPr>
        <xdr:cNvSpPr txBox="1"/>
      </xdr:nvSpPr>
      <xdr:spPr>
        <a:xfrm>
          <a:off x="5890260" y="563880"/>
          <a:ext cx="432048" cy="38289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④</a:t>
          </a:r>
        </a:p>
      </xdr:txBody>
    </xdr:sp>
    <xdr:clientData/>
  </xdr:twoCellAnchor>
  <xdr:twoCellAnchor>
    <xdr:from>
      <xdr:col>12</xdr:col>
      <xdr:colOff>83820</xdr:colOff>
      <xdr:row>2</xdr:row>
      <xdr:rowOff>182880</xdr:rowOff>
    </xdr:from>
    <xdr:to>
      <xdr:col>12</xdr:col>
      <xdr:colOff>515868</xdr:colOff>
      <xdr:row>4</xdr:row>
      <xdr:rowOff>78090</xdr:rowOff>
    </xdr:to>
    <xdr:sp macro="" textlink="">
      <xdr:nvSpPr>
        <xdr:cNvPr id="14" name="テキスト ボックス 13">
          <a:extLst>
            <a:ext uri="{FF2B5EF4-FFF2-40B4-BE49-F238E27FC236}">
              <a16:creationId xmlns:a16="http://schemas.microsoft.com/office/drawing/2014/main" id="{E4338A88-C29A-4072-B579-65B8B136255B}"/>
            </a:ext>
          </a:extLst>
        </xdr:cNvPr>
        <xdr:cNvSpPr txBox="1"/>
      </xdr:nvSpPr>
      <xdr:spPr>
        <a:xfrm>
          <a:off x="7094220" y="563880"/>
          <a:ext cx="432048" cy="38289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⑤</a:t>
          </a:r>
        </a:p>
      </xdr:txBody>
    </xdr:sp>
    <xdr:clientData/>
  </xdr:twoCellAnchor>
  <xdr:twoCellAnchor>
    <xdr:from>
      <xdr:col>13</xdr:col>
      <xdr:colOff>114300</xdr:colOff>
      <xdr:row>2</xdr:row>
      <xdr:rowOff>167640</xdr:rowOff>
    </xdr:from>
    <xdr:to>
      <xdr:col>13</xdr:col>
      <xdr:colOff>479673</xdr:colOff>
      <xdr:row>4</xdr:row>
      <xdr:rowOff>62850</xdr:rowOff>
    </xdr:to>
    <xdr:sp macro="" textlink="">
      <xdr:nvSpPr>
        <xdr:cNvPr id="16" name="テキスト ボックス 15">
          <a:extLst>
            <a:ext uri="{FF2B5EF4-FFF2-40B4-BE49-F238E27FC236}">
              <a16:creationId xmlns:a16="http://schemas.microsoft.com/office/drawing/2014/main" id="{EC8BCC2E-95F6-47F3-B679-4B5E0F87A810}"/>
            </a:ext>
          </a:extLst>
        </xdr:cNvPr>
        <xdr:cNvSpPr txBox="1"/>
      </xdr:nvSpPr>
      <xdr:spPr>
        <a:xfrm>
          <a:off x="7719060" y="548640"/>
          <a:ext cx="365373" cy="38289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⑥</a:t>
          </a:r>
        </a:p>
      </xdr:txBody>
    </xdr:sp>
    <xdr:clientData/>
  </xdr:twoCellAnchor>
  <xdr:twoCellAnchor>
    <xdr:from>
      <xdr:col>14</xdr:col>
      <xdr:colOff>91440</xdr:colOff>
      <xdr:row>2</xdr:row>
      <xdr:rowOff>190500</xdr:rowOff>
    </xdr:from>
    <xdr:to>
      <xdr:col>14</xdr:col>
      <xdr:colOff>523488</xdr:colOff>
      <xdr:row>4</xdr:row>
      <xdr:rowOff>85710</xdr:rowOff>
    </xdr:to>
    <xdr:sp macro="" textlink="">
      <xdr:nvSpPr>
        <xdr:cNvPr id="17" name="テキスト ボックス 16">
          <a:extLst>
            <a:ext uri="{FF2B5EF4-FFF2-40B4-BE49-F238E27FC236}">
              <a16:creationId xmlns:a16="http://schemas.microsoft.com/office/drawing/2014/main" id="{9FF3E9CA-591C-4988-8B95-D859EB556814}"/>
            </a:ext>
          </a:extLst>
        </xdr:cNvPr>
        <xdr:cNvSpPr txBox="1"/>
      </xdr:nvSpPr>
      <xdr:spPr>
        <a:xfrm>
          <a:off x="8290560" y="571500"/>
          <a:ext cx="432048" cy="38289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⑦</a:t>
          </a:r>
        </a:p>
      </xdr:txBody>
    </xdr:sp>
    <xdr:clientData/>
  </xdr:twoCellAnchor>
  <xdr:twoCellAnchor>
    <xdr:from>
      <xdr:col>2</xdr:col>
      <xdr:colOff>7620</xdr:colOff>
      <xdr:row>4</xdr:row>
      <xdr:rowOff>7620</xdr:rowOff>
    </xdr:from>
    <xdr:to>
      <xdr:col>15</xdr:col>
      <xdr:colOff>7620</xdr:colOff>
      <xdr:row>6</xdr:row>
      <xdr:rowOff>184996</xdr:rowOff>
    </xdr:to>
    <xdr:sp macro="" textlink="">
      <xdr:nvSpPr>
        <xdr:cNvPr id="18" name="角丸四角形 13">
          <a:extLst>
            <a:ext uri="{FF2B5EF4-FFF2-40B4-BE49-F238E27FC236}">
              <a16:creationId xmlns:a16="http://schemas.microsoft.com/office/drawing/2014/main" id="{6AA722F7-AC57-4240-BF69-4A88274D5920}"/>
            </a:ext>
          </a:extLst>
        </xdr:cNvPr>
        <xdr:cNvSpPr/>
      </xdr:nvSpPr>
      <xdr:spPr>
        <a:xfrm>
          <a:off x="1074420" y="876300"/>
          <a:ext cx="7726680" cy="573616"/>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14</xdr:col>
      <xdr:colOff>647700</xdr:colOff>
      <xdr:row>2</xdr:row>
      <xdr:rowOff>19050</xdr:rowOff>
    </xdr:from>
    <xdr:to>
      <xdr:col>16</xdr:col>
      <xdr:colOff>590550</xdr:colOff>
      <xdr:row>10</xdr:row>
      <xdr:rowOff>9525</xdr:rowOff>
    </xdr:to>
    <xdr:cxnSp macro="">
      <xdr:nvCxnSpPr>
        <xdr:cNvPr id="2" name="直線コネクタ 1">
          <a:extLst>
            <a:ext uri="{FF2B5EF4-FFF2-40B4-BE49-F238E27FC236}">
              <a16:creationId xmlns:a16="http://schemas.microsoft.com/office/drawing/2014/main" id="{00000000-0008-0000-0E00-000002000000}"/>
            </a:ext>
          </a:extLst>
        </xdr:cNvPr>
        <xdr:cNvCxnSpPr/>
      </xdr:nvCxnSpPr>
      <xdr:spPr>
        <a:xfrm flipH="1">
          <a:off x="9715500" y="400050"/>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9525</xdr:colOff>
      <xdr:row>12</xdr:row>
      <xdr:rowOff>9525</xdr:rowOff>
    </xdr:from>
    <xdr:to>
      <xdr:col>16</xdr:col>
      <xdr:colOff>609600</xdr:colOff>
      <xdr:row>19</xdr:row>
      <xdr:rowOff>190500</xdr:rowOff>
    </xdr:to>
    <xdr:cxnSp macro="">
      <xdr:nvCxnSpPr>
        <xdr:cNvPr id="3" name="直線コネクタ 2">
          <a:extLst>
            <a:ext uri="{FF2B5EF4-FFF2-40B4-BE49-F238E27FC236}">
              <a16:creationId xmlns:a16="http://schemas.microsoft.com/office/drawing/2014/main" id="{00000000-0008-0000-0E00-000003000000}"/>
            </a:ext>
          </a:extLst>
        </xdr:cNvPr>
        <xdr:cNvCxnSpPr/>
      </xdr:nvCxnSpPr>
      <xdr:spPr>
        <a:xfrm flipH="1">
          <a:off x="9734550" y="2343150"/>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19050</xdr:colOff>
      <xdr:row>21</xdr:row>
      <xdr:rowOff>180975</xdr:rowOff>
    </xdr:from>
    <xdr:to>
      <xdr:col>17</xdr:col>
      <xdr:colOff>0</xdr:colOff>
      <xdr:row>29</xdr:row>
      <xdr:rowOff>190500</xdr:rowOff>
    </xdr:to>
    <xdr:cxnSp macro="">
      <xdr:nvCxnSpPr>
        <xdr:cNvPr id="4" name="直線コネクタ 3">
          <a:extLst>
            <a:ext uri="{FF2B5EF4-FFF2-40B4-BE49-F238E27FC236}">
              <a16:creationId xmlns:a16="http://schemas.microsoft.com/office/drawing/2014/main" id="{00000000-0008-0000-0E00-000004000000}"/>
            </a:ext>
          </a:extLst>
        </xdr:cNvPr>
        <xdr:cNvCxnSpPr/>
      </xdr:nvCxnSpPr>
      <xdr:spPr>
        <a:xfrm flipH="1">
          <a:off x="9744075" y="4371975"/>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32</xdr:row>
      <xdr:rowOff>0</xdr:rowOff>
    </xdr:from>
    <xdr:to>
      <xdr:col>16</xdr:col>
      <xdr:colOff>600075</xdr:colOff>
      <xdr:row>40</xdr:row>
      <xdr:rowOff>0</xdr:rowOff>
    </xdr:to>
    <xdr:cxnSp macro="">
      <xdr:nvCxnSpPr>
        <xdr:cNvPr id="5" name="直線コネクタ 4">
          <a:extLst>
            <a:ext uri="{FF2B5EF4-FFF2-40B4-BE49-F238E27FC236}">
              <a16:creationId xmlns:a16="http://schemas.microsoft.com/office/drawing/2014/main" id="{00000000-0008-0000-0E00-000005000000}"/>
            </a:ext>
          </a:extLst>
        </xdr:cNvPr>
        <xdr:cNvCxnSpPr/>
      </xdr:nvCxnSpPr>
      <xdr:spPr>
        <a:xfrm flipH="1">
          <a:off x="9725025" y="6410325"/>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42</xdr:row>
      <xdr:rowOff>19050</xdr:rowOff>
    </xdr:from>
    <xdr:to>
      <xdr:col>16</xdr:col>
      <xdr:colOff>600075</xdr:colOff>
      <xdr:row>50</xdr:row>
      <xdr:rowOff>19050</xdr:rowOff>
    </xdr:to>
    <xdr:cxnSp macro="">
      <xdr:nvCxnSpPr>
        <xdr:cNvPr id="6" name="直線コネクタ 5">
          <a:extLst>
            <a:ext uri="{FF2B5EF4-FFF2-40B4-BE49-F238E27FC236}">
              <a16:creationId xmlns:a16="http://schemas.microsoft.com/office/drawing/2014/main" id="{00000000-0008-0000-0E00-000006000000}"/>
            </a:ext>
          </a:extLst>
        </xdr:cNvPr>
        <xdr:cNvCxnSpPr/>
      </xdr:nvCxnSpPr>
      <xdr:spPr>
        <a:xfrm flipH="1">
          <a:off x="9725025" y="8458200"/>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76200</xdr:colOff>
      <xdr:row>0</xdr:row>
      <xdr:rowOff>95250</xdr:rowOff>
    </xdr:from>
    <xdr:to>
      <xdr:col>3</xdr:col>
      <xdr:colOff>508248</xdr:colOff>
      <xdr:row>2</xdr:row>
      <xdr:rowOff>83582</xdr:rowOff>
    </xdr:to>
    <xdr:sp macro="" textlink="">
      <xdr:nvSpPr>
        <xdr:cNvPr id="7" name="テキスト ボックス 16">
          <a:extLst>
            <a:ext uri="{FF2B5EF4-FFF2-40B4-BE49-F238E27FC236}">
              <a16:creationId xmlns:a16="http://schemas.microsoft.com/office/drawing/2014/main" id="{00000000-0008-0000-0E00-000007000000}"/>
            </a:ext>
          </a:extLst>
        </xdr:cNvPr>
        <xdr:cNvSpPr txBox="1"/>
      </xdr:nvSpPr>
      <xdr:spPr>
        <a:xfrm>
          <a:off x="1914525" y="95250"/>
          <a:ext cx="432048" cy="36933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twoCellAnchor>
    <xdr:from>
      <xdr:col>6</xdr:col>
      <xdr:colOff>142875</xdr:colOff>
      <xdr:row>0</xdr:row>
      <xdr:rowOff>104775</xdr:rowOff>
    </xdr:from>
    <xdr:to>
      <xdr:col>6</xdr:col>
      <xdr:colOff>574923</xdr:colOff>
      <xdr:row>2</xdr:row>
      <xdr:rowOff>93107</xdr:rowOff>
    </xdr:to>
    <xdr:sp macro="" textlink="">
      <xdr:nvSpPr>
        <xdr:cNvPr id="8" name="テキスト ボックス 16">
          <a:extLst>
            <a:ext uri="{FF2B5EF4-FFF2-40B4-BE49-F238E27FC236}">
              <a16:creationId xmlns:a16="http://schemas.microsoft.com/office/drawing/2014/main" id="{00000000-0008-0000-0E00-000008000000}"/>
            </a:ext>
          </a:extLst>
        </xdr:cNvPr>
        <xdr:cNvSpPr txBox="1"/>
      </xdr:nvSpPr>
      <xdr:spPr>
        <a:xfrm>
          <a:off x="3952875" y="104775"/>
          <a:ext cx="432048" cy="36933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twoCellAnchor>
    <xdr:from>
      <xdr:col>10</xdr:col>
      <xdr:colOff>104775</xdr:colOff>
      <xdr:row>0</xdr:row>
      <xdr:rowOff>104775</xdr:rowOff>
    </xdr:from>
    <xdr:to>
      <xdr:col>10</xdr:col>
      <xdr:colOff>536823</xdr:colOff>
      <xdr:row>2</xdr:row>
      <xdr:rowOff>93107</xdr:rowOff>
    </xdr:to>
    <xdr:sp macro="" textlink="">
      <xdr:nvSpPr>
        <xdr:cNvPr id="9" name="テキスト ボックス 16">
          <a:extLst>
            <a:ext uri="{FF2B5EF4-FFF2-40B4-BE49-F238E27FC236}">
              <a16:creationId xmlns:a16="http://schemas.microsoft.com/office/drawing/2014/main" id="{00000000-0008-0000-0E00-000009000000}"/>
            </a:ext>
          </a:extLst>
        </xdr:cNvPr>
        <xdr:cNvSpPr txBox="1"/>
      </xdr:nvSpPr>
      <xdr:spPr>
        <a:xfrm>
          <a:off x="6543675" y="104775"/>
          <a:ext cx="432048" cy="36933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twoCellAnchor>
    <xdr:from>
      <xdr:col>14</xdr:col>
      <xdr:colOff>9525</xdr:colOff>
      <xdr:row>0</xdr:row>
      <xdr:rowOff>95250</xdr:rowOff>
    </xdr:from>
    <xdr:to>
      <xdr:col>14</xdr:col>
      <xdr:colOff>485775</xdr:colOff>
      <xdr:row>2</xdr:row>
      <xdr:rowOff>106665</xdr:rowOff>
    </xdr:to>
    <xdr:sp macro="" textlink="">
      <xdr:nvSpPr>
        <xdr:cNvPr id="10" name="テキスト ボックス 16">
          <a:extLst>
            <a:ext uri="{FF2B5EF4-FFF2-40B4-BE49-F238E27FC236}">
              <a16:creationId xmlns:a16="http://schemas.microsoft.com/office/drawing/2014/main" id="{00000000-0008-0000-0E00-00000A000000}"/>
            </a:ext>
          </a:extLst>
        </xdr:cNvPr>
        <xdr:cNvSpPr txBox="1"/>
      </xdr:nvSpPr>
      <xdr:spPr>
        <a:xfrm>
          <a:off x="9077325" y="95250"/>
          <a:ext cx="476250"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twoCellAnchor>
    <xdr:from>
      <xdr:col>1</xdr:col>
      <xdr:colOff>352425</xdr:colOff>
      <xdr:row>2</xdr:row>
      <xdr:rowOff>209550</xdr:rowOff>
    </xdr:from>
    <xdr:to>
      <xdr:col>2</xdr:col>
      <xdr:colOff>382906</xdr:colOff>
      <xdr:row>4</xdr:row>
      <xdr:rowOff>106665</xdr:rowOff>
    </xdr:to>
    <xdr:sp macro="" textlink="">
      <xdr:nvSpPr>
        <xdr:cNvPr id="11" name="テキスト ボックス 10">
          <a:extLst>
            <a:ext uri="{FF2B5EF4-FFF2-40B4-BE49-F238E27FC236}">
              <a16:creationId xmlns:a16="http://schemas.microsoft.com/office/drawing/2014/main" id="{00000000-0008-0000-0E00-00000B000000}"/>
            </a:ext>
          </a:extLst>
        </xdr:cNvPr>
        <xdr:cNvSpPr txBox="1"/>
      </xdr:nvSpPr>
      <xdr:spPr>
        <a:xfrm flipH="1">
          <a:off x="1162050" y="590550"/>
          <a:ext cx="401956"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②</a:t>
          </a:r>
        </a:p>
      </xdr:txBody>
    </xdr:sp>
    <xdr:clientData/>
  </xdr:twoCellAnchor>
  <xdr:twoCellAnchor>
    <xdr:from>
      <xdr:col>9</xdr:col>
      <xdr:colOff>609600</xdr:colOff>
      <xdr:row>12</xdr:row>
      <xdr:rowOff>19050</xdr:rowOff>
    </xdr:from>
    <xdr:to>
      <xdr:col>11</xdr:col>
      <xdr:colOff>28575</xdr:colOff>
      <xdr:row>12</xdr:row>
      <xdr:rowOff>285750</xdr:rowOff>
    </xdr:to>
    <xdr:sp macro="" textlink="">
      <xdr:nvSpPr>
        <xdr:cNvPr id="12" name="角丸四角形 11">
          <a:extLst>
            <a:ext uri="{FF2B5EF4-FFF2-40B4-BE49-F238E27FC236}">
              <a16:creationId xmlns:a16="http://schemas.microsoft.com/office/drawing/2014/main" id="{00000000-0008-0000-0E00-00000C000000}"/>
            </a:ext>
          </a:extLst>
        </xdr:cNvPr>
        <xdr:cNvSpPr/>
      </xdr:nvSpPr>
      <xdr:spPr>
        <a:xfrm>
          <a:off x="6391275" y="2352675"/>
          <a:ext cx="733425" cy="266700"/>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10</xdr:col>
      <xdr:colOff>123825</xdr:colOff>
      <xdr:row>9</xdr:row>
      <xdr:rowOff>171450</xdr:rowOff>
    </xdr:from>
    <xdr:to>
      <xdr:col>10</xdr:col>
      <xdr:colOff>555873</xdr:colOff>
      <xdr:row>12</xdr:row>
      <xdr:rowOff>106665</xdr:rowOff>
    </xdr:to>
    <xdr:sp macro="" textlink="">
      <xdr:nvSpPr>
        <xdr:cNvPr id="13" name="テキスト ボックス 12">
          <a:extLst>
            <a:ext uri="{FF2B5EF4-FFF2-40B4-BE49-F238E27FC236}">
              <a16:creationId xmlns:a16="http://schemas.microsoft.com/office/drawing/2014/main" id="{00000000-0008-0000-0E00-00000D000000}"/>
            </a:ext>
          </a:extLst>
        </xdr:cNvPr>
        <xdr:cNvSpPr txBox="1"/>
      </xdr:nvSpPr>
      <xdr:spPr>
        <a:xfrm>
          <a:off x="6562725" y="2047875"/>
          <a:ext cx="432048"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③</a:t>
          </a:r>
        </a:p>
      </xdr:txBody>
    </xdr:sp>
    <xdr:clientData/>
  </xdr:twoCellAnchor>
  <xdr:twoCellAnchor>
    <xdr:from>
      <xdr:col>12</xdr:col>
      <xdr:colOff>38100</xdr:colOff>
      <xdr:row>12</xdr:row>
      <xdr:rowOff>0</xdr:rowOff>
    </xdr:from>
    <xdr:to>
      <xdr:col>12</xdr:col>
      <xdr:colOff>638175</xdr:colOff>
      <xdr:row>12</xdr:row>
      <xdr:rowOff>295275</xdr:rowOff>
    </xdr:to>
    <xdr:sp macro="" textlink="">
      <xdr:nvSpPr>
        <xdr:cNvPr id="14" name="角丸四角形 13">
          <a:extLst>
            <a:ext uri="{FF2B5EF4-FFF2-40B4-BE49-F238E27FC236}">
              <a16:creationId xmlns:a16="http://schemas.microsoft.com/office/drawing/2014/main" id="{00000000-0008-0000-0E00-00000E000000}"/>
            </a:ext>
          </a:extLst>
        </xdr:cNvPr>
        <xdr:cNvSpPr/>
      </xdr:nvSpPr>
      <xdr:spPr>
        <a:xfrm>
          <a:off x="7791450" y="2333625"/>
          <a:ext cx="600075" cy="295275"/>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13</xdr:col>
      <xdr:colOff>28575</xdr:colOff>
      <xdr:row>12</xdr:row>
      <xdr:rowOff>0</xdr:rowOff>
    </xdr:from>
    <xdr:to>
      <xdr:col>13</xdr:col>
      <xdr:colOff>628650</xdr:colOff>
      <xdr:row>12</xdr:row>
      <xdr:rowOff>295275</xdr:rowOff>
    </xdr:to>
    <xdr:sp macro="" textlink="">
      <xdr:nvSpPr>
        <xdr:cNvPr id="15" name="角丸四角形 14">
          <a:extLst>
            <a:ext uri="{FF2B5EF4-FFF2-40B4-BE49-F238E27FC236}">
              <a16:creationId xmlns:a16="http://schemas.microsoft.com/office/drawing/2014/main" id="{00000000-0008-0000-0E00-00000F000000}"/>
            </a:ext>
          </a:extLst>
        </xdr:cNvPr>
        <xdr:cNvSpPr/>
      </xdr:nvSpPr>
      <xdr:spPr>
        <a:xfrm>
          <a:off x="8439150" y="2333625"/>
          <a:ext cx="600075" cy="295275"/>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14</xdr:col>
      <xdr:colOff>28575</xdr:colOff>
      <xdr:row>11</xdr:row>
      <xdr:rowOff>180975</xdr:rowOff>
    </xdr:from>
    <xdr:to>
      <xdr:col>14</xdr:col>
      <xdr:colOff>628650</xdr:colOff>
      <xdr:row>12</xdr:row>
      <xdr:rowOff>285750</xdr:rowOff>
    </xdr:to>
    <xdr:sp macro="" textlink="">
      <xdr:nvSpPr>
        <xdr:cNvPr id="18" name="角丸四角形 17">
          <a:extLst>
            <a:ext uri="{FF2B5EF4-FFF2-40B4-BE49-F238E27FC236}">
              <a16:creationId xmlns:a16="http://schemas.microsoft.com/office/drawing/2014/main" id="{00000000-0008-0000-0E00-000012000000}"/>
            </a:ext>
          </a:extLst>
        </xdr:cNvPr>
        <xdr:cNvSpPr/>
      </xdr:nvSpPr>
      <xdr:spPr>
        <a:xfrm>
          <a:off x="9096375" y="2324100"/>
          <a:ext cx="600075" cy="295275"/>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12</xdr:col>
      <xdr:colOff>133350</xdr:colOff>
      <xdr:row>9</xdr:row>
      <xdr:rowOff>161925</xdr:rowOff>
    </xdr:from>
    <xdr:to>
      <xdr:col>12</xdr:col>
      <xdr:colOff>565398</xdr:colOff>
      <xdr:row>12</xdr:row>
      <xdr:rowOff>97140</xdr:rowOff>
    </xdr:to>
    <xdr:sp macro="" textlink="">
      <xdr:nvSpPr>
        <xdr:cNvPr id="19" name="テキスト ボックス 18">
          <a:extLst>
            <a:ext uri="{FF2B5EF4-FFF2-40B4-BE49-F238E27FC236}">
              <a16:creationId xmlns:a16="http://schemas.microsoft.com/office/drawing/2014/main" id="{00000000-0008-0000-0E00-000013000000}"/>
            </a:ext>
          </a:extLst>
        </xdr:cNvPr>
        <xdr:cNvSpPr txBox="1"/>
      </xdr:nvSpPr>
      <xdr:spPr>
        <a:xfrm>
          <a:off x="7886700" y="2038350"/>
          <a:ext cx="432048"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④</a:t>
          </a:r>
        </a:p>
      </xdr:txBody>
    </xdr:sp>
    <xdr:clientData/>
  </xdr:twoCellAnchor>
  <xdr:twoCellAnchor>
    <xdr:from>
      <xdr:col>12</xdr:col>
      <xdr:colOff>600075</xdr:colOff>
      <xdr:row>9</xdr:row>
      <xdr:rowOff>161925</xdr:rowOff>
    </xdr:from>
    <xdr:to>
      <xdr:col>13</xdr:col>
      <xdr:colOff>374898</xdr:colOff>
      <xdr:row>12</xdr:row>
      <xdr:rowOff>97140</xdr:rowOff>
    </xdr:to>
    <xdr:sp macro="" textlink="">
      <xdr:nvSpPr>
        <xdr:cNvPr id="20" name="テキスト ボックス 19">
          <a:extLst>
            <a:ext uri="{FF2B5EF4-FFF2-40B4-BE49-F238E27FC236}">
              <a16:creationId xmlns:a16="http://schemas.microsoft.com/office/drawing/2014/main" id="{00000000-0008-0000-0E00-000014000000}"/>
            </a:ext>
          </a:extLst>
        </xdr:cNvPr>
        <xdr:cNvSpPr txBox="1"/>
      </xdr:nvSpPr>
      <xdr:spPr>
        <a:xfrm>
          <a:off x="8353425" y="2038350"/>
          <a:ext cx="432048"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⑤</a:t>
          </a:r>
        </a:p>
      </xdr:txBody>
    </xdr:sp>
    <xdr:clientData/>
  </xdr:twoCellAnchor>
  <xdr:twoCellAnchor>
    <xdr:from>
      <xdr:col>14</xdr:col>
      <xdr:colOff>95250</xdr:colOff>
      <xdr:row>9</xdr:row>
      <xdr:rowOff>161925</xdr:rowOff>
    </xdr:from>
    <xdr:to>
      <xdr:col>14</xdr:col>
      <xdr:colOff>527298</xdr:colOff>
      <xdr:row>12</xdr:row>
      <xdr:rowOff>97140</xdr:rowOff>
    </xdr:to>
    <xdr:sp macro="" textlink="">
      <xdr:nvSpPr>
        <xdr:cNvPr id="21" name="テキスト ボックス 20">
          <a:extLst>
            <a:ext uri="{FF2B5EF4-FFF2-40B4-BE49-F238E27FC236}">
              <a16:creationId xmlns:a16="http://schemas.microsoft.com/office/drawing/2014/main" id="{00000000-0008-0000-0E00-000015000000}"/>
            </a:ext>
          </a:extLst>
        </xdr:cNvPr>
        <xdr:cNvSpPr txBox="1"/>
      </xdr:nvSpPr>
      <xdr:spPr>
        <a:xfrm>
          <a:off x="9163050" y="2038350"/>
          <a:ext cx="432048"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⑥</a:t>
          </a:r>
        </a:p>
      </xdr:txBody>
    </xdr:sp>
    <xdr:clientData/>
  </xdr:twoCellAnchor>
  <xdr:twoCellAnchor>
    <xdr:from>
      <xdr:col>0</xdr:col>
      <xdr:colOff>680720</xdr:colOff>
      <xdr:row>16</xdr:row>
      <xdr:rowOff>9527</xdr:rowOff>
    </xdr:from>
    <xdr:to>
      <xdr:col>18</xdr:col>
      <xdr:colOff>355600</xdr:colOff>
      <xdr:row>38</xdr:row>
      <xdr:rowOff>121921</xdr:rowOff>
    </xdr:to>
    <xdr:sp macro="" textlink="">
      <xdr:nvSpPr>
        <xdr:cNvPr id="22" name="角丸四角形 21">
          <a:extLst>
            <a:ext uri="{FF2B5EF4-FFF2-40B4-BE49-F238E27FC236}">
              <a16:creationId xmlns:a16="http://schemas.microsoft.com/office/drawing/2014/main" id="{00000000-0008-0000-0E00-000016000000}"/>
            </a:ext>
          </a:extLst>
        </xdr:cNvPr>
        <xdr:cNvSpPr/>
      </xdr:nvSpPr>
      <xdr:spPr>
        <a:xfrm>
          <a:off x="680720" y="3311527"/>
          <a:ext cx="10271760" cy="4603114"/>
        </a:xfrm>
        <a:prstGeom prst="roundRect">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ja-JP" altLang="en-US"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①記号・所属・職名・年齢を記載してください。従事割合については、法定受託のみで１００％となります。</a:t>
          </a:r>
          <a:endParaRPr kumimoji="1" lang="en-US" altLang="ja-JP"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②赤</a:t>
          </a:r>
          <a:r>
            <a:rPr kumimoji="1" lang="ja-JP" altLang="en-US"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枠内に</a:t>
          </a:r>
          <a:r>
            <a:rPr kumimoji="1" lang="ja-JP" altLang="en-US" sz="1200" b="0" i="0" u="none" strike="noStrike" kern="0" cap="none" spc="0" normalizeH="0" baseline="0" noProof="0">
              <a:ln>
                <a:noFill/>
              </a:ln>
              <a:solidFill>
                <a:srgbClr val="FF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令和７年４月から令和８年３月までの間で</a:t>
          </a:r>
          <a:r>
            <a:rPr kumimoji="1" lang="ja-JP" altLang="en-US" sz="1200" b="1" i="0" u="none" strike="noStrike" kern="0" cap="none" spc="0" normalizeH="0" baseline="0" noProof="0">
              <a:ln>
                <a:noFill/>
              </a:ln>
              <a:solidFill>
                <a:srgbClr val="FF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年金生活者支援給付金業務に従事した期間の市町村負担分の金額</a:t>
          </a:r>
          <a:r>
            <a:rPr kumimoji="1" lang="ja-JP" altLang="en-US"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をそれぞれ</a:t>
          </a:r>
          <a:endParaRPr kumimoji="1" lang="en-US" altLang="ja-JP"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　入力してください。</a:t>
          </a:r>
          <a:endParaRPr kumimoji="1" lang="en-US" altLang="ja-JP"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　作成に当たっては、総務のご担当者から情報をもらっておく等、数値の把握をお願いいたします。</a:t>
          </a:r>
          <a:endParaRPr kumimoji="1" lang="en-US" altLang="ja-JP"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　</a:t>
          </a:r>
          <a:r>
            <a:rPr kumimoji="1" lang="en-US" altLang="ja-JP"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休職、月の途中の人事異動等により、勤務日（従事日数）が暦日数で１６日未満となった場合は、その月の給与等を人件費ではなく、</a:t>
          </a:r>
          <a:endParaRPr kumimoji="1" lang="en-US" altLang="ja-JP"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　　物件費に計上してください。休職等になった月に勤務日が暦日数で１６日以上ある場合は、１か月従事したとして、１か月分の給与・</a:t>
          </a:r>
          <a:endParaRPr kumimoji="1" lang="en-US" altLang="ja-JP"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　　各種手当の金額を計上してください。</a:t>
          </a:r>
          <a:endParaRPr kumimoji="1" lang="ja-JP" altLang="en-US"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③選挙事務等、年金生活者支援給付金事務以外で発生した手当等を計上しないでください。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④共済組合負担金には、「短期、育児・介護、福祉、調整、厚生年金保険、退職等年金」等が含まれます。</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　</a:t>
          </a:r>
          <a:r>
            <a:rPr kumimoji="1" lang="en-US" altLang="ja-JP"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退職等年金とは、</a:t>
          </a:r>
          <a:r>
            <a:rPr kumimoji="1" lang="en-US" altLang="ja-JP"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H</a:t>
          </a:r>
          <a:r>
            <a:rPr kumimoji="1" lang="ja-JP" altLang="en-US"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２７</a:t>
          </a:r>
          <a:r>
            <a:rPr kumimoji="1" lang="en-US" altLang="ja-JP"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１０以降の年金払い退職給付の負担金です。</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　</a:t>
          </a:r>
          <a:r>
            <a:rPr kumimoji="1" lang="en-US" altLang="ja-JP" sz="1400" b="1" i="0" u="none" strike="noStrike" kern="0" cap="none" spc="0" normalizeH="0" baseline="0" noProof="0">
              <a:ln>
                <a:noFill/>
              </a:ln>
              <a:solidFill>
                <a:srgbClr val="FF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1400" b="1" i="0" u="none" strike="noStrike" kern="0" cap="none" spc="0" normalizeH="0" baseline="0" noProof="0">
              <a:ln>
                <a:noFill/>
              </a:ln>
              <a:solidFill>
                <a:srgbClr val="FF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市町村職員福祉協会負担金は計上できません。</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⑤退職手当組合負担金とは、市町村退職手当組合への負担金です。</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⑥災害補償費負担金とは、地方公務員災害補償基金への負担金です。</a:t>
          </a:r>
          <a:endParaRPr kumimoji="1" lang="en-US" altLang="ja-JP"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a:p>
          <a:endParaRPr lang="ja-JP" altLang="ja-JP" sz="1200">
            <a:solidFill>
              <a:sysClr val="windowText" lastClr="000000"/>
            </a:solidFill>
            <a:effectLst/>
            <a:latin typeface="メイリオ" panose="020B0604030504040204" pitchFamily="50" charset="-128"/>
            <a:ea typeface="メイリオ"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19</xdr:row>
      <xdr:rowOff>95250</xdr:rowOff>
    </xdr:from>
    <xdr:to>
      <xdr:col>1</xdr:col>
      <xdr:colOff>114300</xdr:colOff>
      <xdr:row>28</xdr:row>
      <xdr:rowOff>0</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66675" y="3371850"/>
          <a:ext cx="228600" cy="1447800"/>
        </a:xfrm>
        <a:prstGeom prst="rect">
          <a:avLst/>
        </a:prstGeom>
        <a:noFill/>
        <a:ln w="9525">
          <a:noFill/>
          <a:miter lim="800000"/>
          <a:headEnd/>
          <a:tailEnd/>
        </a:ln>
      </xdr:spPr>
      <xdr:txBody>
        <a:bodyPr vertOverflow="clip" vert="wordArtVertRtl" wrap="square" lIns="0" tIns="0" rIns="27432" bIns="0" anchor="t" upright="1"/>
        <a:lstStyle/>
        <a:p>
          <a:pPr algn="l" rtl="0">
            <a:defRPr sz="1000"/>
          </a:pPr>
          <a:r>
            <a:rPr lang="ja-JP" altLang="en-US" sz="900" b="0" i="0" u="none" strike="noStrike" baseline="0">
              <a:solidFill>
                <a:srgbClr val="000000"/>
              </a:solidFill>
              <a:latin typeface="ＭＳ Ｐゴシック"/>
              <a:ea typeface="ＭＳ Ｐゴシック"/>
            </a:rPr>
            <a:t>職　員　手　当</a:t>
          </a:r>
        </a:p>
      </xdr:txBody>
    </xdr:sp>
    <xdr:clientData/>
  </xdr:twoCellAnchor>
  <xdr:twoCellAnchor>
    <xdr:from>
      <xdr:col>0</xdr:col>
      <xdr:colOff>66675</xdr:colOff>
      <xdr:row>32</xdr:row>
      <xdr:rowOff>28575</xdr:rowOff>
    </xdr:from>
    <xdr:to>
      <xdr:col>1</xdr:col>
      <xdr:colOff>114300</xdr:colOff>
      <xdr:row>42</xdr:row>
      <xdr:rowOff>76200</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66675" y="5534025"/>
          <a:ext cx="228600" cy="1762125"/>
        </a:xfrm>
        <a:prstGeom prst="rect">
          <a:avLst/>
        </a:prstGeom>
        <a:solidFill>
          <a:srgbClr val="FFFFFF"/>
        </a:solidFill>
        <a:ln w="9525">
          <a:noFill/>
          <a:miter lim="800000"/>
          <a:headEnd/>
          <a:tailEnd/>
        </a:ln>
      </xdr:spPr>
      <xdr:txBody>
        <a:bodyPr vertOverflow="clip" vert="wordArtVertRtl" wrap="square" lIns="0" tIns="0" rIns="27432" bIns="0" anchor="t" upright="1"/>
        <a:lstStyle/>
        <a:p>
          <a:pPr algn="l" rtl="0">
            <a:defRPr sz="1000"/>
          </a:pPr>
          <a:r>
            <a:rPr lang="ja-JP" altLang="en-US" sz="900" b="0" i="0" u="none" strike="noStrike" baseline="0">
              <a:solidFill>
                <a:srgbClr val="000000"/>
              </a:solidFill>
              <a:latin typeface="ＭＳ Ｐゴシック"/>
              <a:ea typeface="ＭＳ Ｐゴシック"/>
            </a:rPr>
            <a:t>共済費・負担金等</a:t>
          </a:r>
        </a:p>
      </xdr:txBody>
    </xdr:sp>
    <xdr:clientData/>
  </xdr:twoCellAnchor>
  <xdr:twoCellAnchor>
    <xdr:from>
      <xdr:col>0</xdr:col>
      <xdr:colOff>0</xdr:colOff>
      <xdr:row>7</xdr:row>
      <xdr:rowOff>9525</xdr:rowOff>
    </xdr:from>
    <xdr:to>
      <xdr:col>8</xdr:col>
      <xdr:colOff>171450</xdr:colOff>
      <xdr:row>9</xdr:row>
      <xdr:rowOff>152400</xdr:rowOff>
    </xdr:to>
    <xdr:sp macro="" textlink="">
      <xdr:nvSpPr>
        <xdr:cNvPr id="4" name="Line 3">
          <a:extLst>
            <a:ext uri="{FF2B5EF4-FFF2-40B4-BE49-F238E27FC236}">
              <a16:creationId xmlns:a16="http://schemas.microsoft.com/office/drawing/2014/main" id="{00000000-0008-0000-0100-000004000000}"/>
            </a:ext>
          </a:extLst>
        </xdr:cNvPr>
        <xdr:cNvSpPr>
          <a:spLocks noChangeShapeType="1"/>
        </xdr:cNvSpPr>
      </xdr:nvSpPr>
      <xdr:spPr bwMode="auto">
        <a:xfrm>
          <a:off x="0" y="1209675"/>
          <a:ext cx="1619250" cy="4857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7</xdr:row>
      <xdr:rowOff>114300</xdr:rowOff>
    </xdr:from>
    <xdr:to>
      <xdr:col>9</xdr:col>
      <xdr:colOff>19050</xdr:colOff>
      <xdr:row>8</xdr:row>
      <xdr:rowOff>133350</xdr:rowOff>
    </xdr:to>
    <xdr:sp macro="" textlink="">
      <xdr:nvSpPr>
        <xdr:cNvPr id="5" name="Text Box 4">
          <a:extLst>
            <a:ext uri="{FF2B5EF4-FFF2-40B4-BE49-F238E27FC236}">
              <a16:creationId xmlns:a16="http://schemas.microsoft.com/office/drawing/2014/main" id="{00000000-0008-0000-0100-000005000000}"/>
            </a:ext>
          </a:extLst>
        </xdr:cNvPr>
        <xdr:cNvSpPr txBox="1">
          <a:spLocks noChangeArrowheads="1"/>
        </xdr:cNvSpPr>
      </xdr:nvSpPr>
      <xdr:spPr bwMode="auto">
        <a:xfrm>
          <a:off x="1171575" y="1314450"/>
          <a:ext cx="476250" cy="1905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区　分</a:t>
          </a:r>
        </a:p>
      </xdr:txBody>
    </xdr:sp>
    <xdr:clientData/>
  </xdr:twoCellAnchor>
  <xdr:twoCellAnchor>
    <xdr:from>
      <xdr:col>0</xdr:col>
      <xdr:colOff>66675</xdr:colOff>
      <xdr:row>8</xdr:row>
      <xdr:rowOff>123825</xdr:rowOff>
    </xdr:from>
    <xdr:to>
      <xdr:col>4</xdr:col>
      <xdr:colOff>66675</xdr:colOff>
      <xdr:row>10</xdr:row>
      <xdr:rowOff>0</xdr:rowOff>
    </xdr:to>
    <xdr:sp macro="" textlink="">
      <xdr:nvSpPr>
        <xdr:cNvPr id="6" name="Text Box 5">
          <a:extLst>
            <a:ext uri="{FF2B5EF4-FFF2-40B4-BE49-F238E27FC236}">
              <a16:creationId xmlns:a16="http://schemas.microsoft.com/office/drawing/2014/main" id="{00000000-0008-0000-0100-000006000000}"/>
            </a:ext>
          </a:extLst>
        </xdr:cNvPr>
        <xdr:cNvSpPr txBox="1">
          <a:spLocks noChangeArrowheads="1"/>
        </xdr:cNvSpPr>
      </xdr:nvSpPr>
      <xdr:spPr bwMode="auto">
        <a:xfrm>
          <a:off x="66675" y="1495425"/>
          <a:ext cx="723900" cy="2190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支出項目</a:t>
          </a:r>
        </a:p>
      </xdr:txBody>
    </xdr:sp>
    <xdr:clientData/>
  </xdr:twoCellAnchor>
  <xdr:twoCellAnchor>
    <xdr:from>
      <xdr:col>0</xdr:col>
      <xdr:colOff>9525</xdr:colOff>
      <xdr:row>0</xdr:row>
      <xdr:rowOff>38100</xdr:rowOff>
    </xdr:from>
    <xdr:to>
      <xdr:col>62</xdr:col>
      <xdr:colOff>104775</xdr:colOff>
      <xdr:row>4</xdr:row>
      <xdr:rowOff>133350</xdr:rowOff>
    </xdr:to>
    <xdr:sp macro="" textlink="">
      <xdr:nvSpPr>
        <xdr:cNvPr id="8" name="角丸四角形 7">
          <a:extLst>
            <a:ext uri="{FF2B5EF4-FFF2-40B4-BE49-F238E27FC236}">
              <a16:creationId xmlns:a16="http://schemas.microsoft.com/office/drawing/2014/main" id="{00000000-0008-0000-0100-000008000000}"/>
            </a:ext>
          </a:extLst>
        </xdr:cNvPr>
        <xdr:cNvSpPr/>
      </xdr:nvSpPr>
      <xdr:spPr>
        <a:xfrm>
          <a:off x="9525" y="38100"/>
          <a:ext cx="11315700" cy="781050"/>
        </a:xfrm>
        <a:prstGeom prst="roundRect">
          <a:avLst/>
        </a:prstGeom>
        <a:solidFill>
          <a:schemeClr val="tx2">
            <a:lumMod val="5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lt1"/>
              </a:solidFill>
              <a:effectLst/>
              <a:latin typeface="+mn-lt"/>
              <a:ea typeface="+mn-ea"/>
              <a:cs typeface="+mn-cs"/>
            </a:rPr>
            <a:t>該当するシートへの入力</a:t>
          </a:r>
          <a:r>
            <a:rPr kumimoji="1" lang="ja-JP" altLang="ja-JP" sz="1100">
              <a:solidFill>
                <a:schemeClr val="lt1"/>
              </a:solidFill>
              <a:effectLst/>
              <a:latin typeface="+mn-lt"/>
              <a:ea typeface="+mn-ea"/>
              <a:cs typeface="+mn-cs"/>
            </a:rPr>
            <a:t>が</a:t>
          </a:r>
          <a:r>
            <a:rPr kumimoji="1" lang="ja-JP" altLang="en-US" sz="1100">
              <a:solidFill>
                <a:schemeClr val="lt1"/>
              </a:solidFill>
              <a:effectLst/>
              <a:latin typeface="+mn-lt"/>
              <a:ea typeface="+mn-ea"/>
              <a:cs typeface="+mn-cs"/>
            </a:rPr>
            <a:t>完了したら</a:t>
          </a:r>
          <a:r>
            <a:rPr kumimoji="1" lang="ja-JP" altLang="ja-JP" sz="1100">
              <a:solidFill>
                <a:schemeClr val="lt1"/>
              </a:solidFill>
              <a:effectLst/>
              <a:latin typeface="+mn-lt"/>
              <a:ea typeface="+mn-ea"/>
              <a:cs typeface="+mn-cs"/>
            </a:rPr>
            <a:t>、</a:t>
          </a:r>
          <a:r>
            <a:rPr kumimoji="1" lang="ja-JP" altLang="en-US" sz="1100">
              <a:solidFill>
                <a:schemeClr val="lt1"/>
              </a:solidFill>
              <a:effectLst/>
              <a:latin typeface="+mn-lt"/>
              <a:ea typeface="+mn-ea"/>
              <a:cs typeface="+mn-cs"/>
            </a:rPr>
            <a:t>このシート</a:t>
          </a:r>
          <a:r>
            <a:rPr kumimoji="1" lang="ja-JP" altLang="en-US" sz="1100">
              <a:solidFill>
                <a:schemeClr val="lt1"/>
              </a:solidFill>
              <a:effectLst/>
              <a:latin typeface="+mn-ea"/>
              <a:ea typeface="+mn-ea"/>
              <a:cs typeface="+mn-cs"/>
            </a:rPr>
            <a:t>の</a:t>
          </a:r>
          <a:r>
            <a:rPr kumimoji="1" lang="en-US" altLang="ja-JP" sz="1100">
              <a:solidFill>
                <a:schemeClr val="lt1"/>
              </a:solidFill>
              <a:effectLst/>
              <a:latin typeface="+mn-ea"/>
              <a:ea typeface="+mn-ea"/>
              <a:cs typeface="+mn-cs"/>
            </a:rPr>
            <a:t>J12</a:t>
          </a:r>
          <a:r>
            <a:rPr kumimoji="1" lang="ja-JP" altLang="en-US" sz="1100">
              <a:solidFill>
                <a:schemeClr val="lt1"/>
              </a:solidFill>
              <a:effectLst/>
              <a:latin typeface="+mn-ea"/>
              <a:ea typeface="+mn-ea"/>
              <a:cs typeface="+mn-cs"/>
            </a:rPr>
            <a:t>から</a:t>
          </a:r>
          <a:r>
            <a:rPr kumimoji="1" lang="en-US" altLang="ja-JP" sz="1100">
              <a:solidFill>
                <a:schemeClr val="lt1"/>
              </a:solidFill>
              <a:effectLst/>
              <a:latin typeface="+mn-ea"/>
              <a:ea typeface="+mn-ea"/>
              <a:cs typeface="+mn-cs"/>
            </a:rPr>
            <a:t>BF46</a:t>
          </a:r>
          <a:r>
            <a:rPr kumimoji="1" lang="ja-JP" altLang="en-US" sz="1100">
              <a:solidFill>
                <a:schemeClr val="lt1"/>
              </a:solidFill>
              <a:effectLst/>
              <a:latin typeface="+mn-ea"/>
              <a:ea typeface="+mn-ea"/>
              <a:cs typeface="+mn-cs"/>
            </a:rPr>
            <a:t>までの</a:t>
          </a:r>
          <a:r>
            <a:rPr kumimoji="1" lang="ja-JP" altLang="en-US" sz="1100">
              <a:solidFill>
                <a:schemeClr val="lt1"/>
              </a:solidFill>
              <a:effectLst/>
              <a:latin typeface="+mn-lt"/>
              <a:ea typeface="+mn-ea"/>
              <a:cs typeface="+mn-cs"/>
            </a:rPr>
            <a:t>セルをコピーし、国民年金等事務費決算</a:t>
          </a:r>
          <a:r>
            <a:rPr kumimoji="1" lang="en-US" altLang="ja-JP" sz="1100">
              <a:solidFill>
                <a:schemeClr val="lt1"/>
              </a:solidFill>
              <a:effectLst/>
              <a:latin typeface="+mn-lt"/>
              <a:ea typeface="+mn-ea"/>
              <a:cs typeface="+mn-cs"/>
            </a:rPr>
            <a:t>【</a:t>
          </a:r>
          <a:r>
            <a:rPr kumimoji="1" lang="ja-JP" altLang="en-US" sz="1100">
              <a:solidFill>
                <a:schemeClr val="lt1"/>
              </a:solidFill>
              <a:effectLst/>
              <a:latin typeface="+mn-lt"/>
              <a:ea typeface="+mn-ea"/>
              <a:cs typeface="+mn-cs"/>
            </a:rPr>
            <a:t>見込</a:t>
          </a:r>
          <a:r>
            <a:rPr kumimoji="1" lang="en-US" altLang="ja-JP" sz="1100">
              <a:solidFill>
                <a:schemeClr val="lt1"/>
              </a:solidFill>
              <a:effectLst/>
              <a:latin typeface="+mn-lt"/>
              <a:ea typeface="+mn-ea"/>
              <a:cs typeface="+mn-cs"/>
            </a:rPr>
            <a:t>】</a:t>
          </a:r>
          <a:r>
            <a:rPr kumimoji="1" lang="ja-JP" altLang="en-US" sz="1100">
              <a:solidFill>
                <a:schemeClr val="lt1"/>
              </a:solidFill>
              <a:effectLst/>
              <a:latin typeface="+mn-lt"/>
              <a:ea typeface="+mn-ea"/>
              <a:cs typeface="+mn-cs"/>
            </a:rPr>
            <a:t>報告書</a:t>
          </a:r>
          <a:r>
            <a:rPr lang="ja-JP" altLang="ja-JP" sz="1100">
              <a:solidFill>
                <a:schemeClr val="lt1"/>
              </a:solidFill>
              <a:effectLst/>
              <a:latin typeface="+mn-lt"/>
              <a:ea typeface="+mn-ea"/>
              <a:cs typeface="+mn-cs"/>
            </a:rPr>
            <a:t>様式</a:t>
          </a:r>
          <a:r>
            <a:rPr lang="ja-JP" altLang="en-US" sz="1100">
              <a:solidFill>
                <a:schemeClr val="lt1"/>
              </a:solidFill>
              <a:effectLst/>
              <a:latin typeface="+mn-lt"/>
              <a:ea typeface="+mn-ea"/>
              <a:cs typeface="+mn-cs"/>
            </a:rPr>
            <a:t>第</a:t>
          </a:r>
          <a:r>
            <a:rPr lang="ja-JP" altLang="ja-JP" sz="1100">
              <a:solidFill>
                <a:schemeClr val="lt1"/>
              </a:solidFill>
              <a:effectLst/>
              <a:latin typeface="+mn-lt"/>
              <a:ea typeface="+mn-ea"/>
              <a:cs typeface="+mn-cs"/>
            </a:rPr>
            <a:t>２</a:t>
          </a:r>
          <a:r>
            <a:rPr lang="ja-JP" altLang="en-US" sz="1100">
              <a:solidFill>
                <a:schemeClr val="lt1"/>
              </a:solidFill>
              <a:effectLst/>
              <a:latin typeface="+mn-lt"/>
              <a:ea typeface="+mn-ea"/>
              <a:cs typeface="+mn-cs"/>
            </a:rPr>
            <a:t>号</a:t>
          </a:r>
          <a:r>
            <a:rPr lang="ja-JP" altLang="ja-JP" sz="1100">
              <a:solidFill>
                <a:schemeClr val="lt1"/>
              </a:solidFill>
              <a:effectLst/>
              <a:latin typeface="+mn-lt"/>
              <a:ea typeface="+mn-ea"/>
              <a:cs typeface="+mn-cs"/>
            </a:rPr>
            <a:t>へ</a:t>
          </a:r>
          <a:r>
            <a:rPr lang="ja-JP" altLang="en-US" sz="1100">
              <a:solidFill>
                <a:schemeClr val="lt1"/>
              </a:solidFill>
              <a:effectLst/>
              <a:latin typeface="+mn-lt"/>
              <a:ea typeface="+mn-ea"/>
              <a:cs typeface="+mn-cs"/>
            </a:rPr>
            <a:t>貼り付けてください。</a:t>
          </a:r>
          <a:endParaRPr lang="ja-JP" altLang="ja-JP">
            <a:effectLst/>
          </a:endParaRPr>
        </a:p>
        <a:p>
          <a:pPr eaLnBrk="1" fontAlgn="auto" latinLnBrk="0" hangingPunct="1"/>
          <a:r>
            <a:rPr kumimoji="1" lang="en-US" altLang="ja-JP" sz="1100">
              <a:solidFill>
                <a:schemeClr val="lt1"/>
              </a:solidFill>
              <a:effectLst/>
              <a:latin typeface="+mn-lt"/>
              <a:ea typeface="+mn-ea"/>
              <a:cs typeface="+mn-cs"/>
            </a:rPr>
            <a:t>※</a:t>
          </a:r>
          <a:r>
            <a:rPr kumimoji="1" lang="ja-JP" altLang="ja-JP" sz="1100">
              <a:solidFill>
                <a:schemeClr val="lt1"/>
              </a:solidFill>
              <a:effectLst/>
              <a:latin typeface="+mn-lt"/>
              <a:ea typeface="+mn-ea"/>
              <a:cs typeface="+mn-cs"/>
            </a:rPr>
            <a:t>貼り付けについては、</a:t>
          </a:r>
          <a:r>
            <a:rPr kumimoji="1" lang="ja-JP" altLang="ja-JP" sz="1100" b="1">
              <a:solidFill>
                <a:srgbClr val="FFFF00"/>
              </a:solidFill>
              <a:effectLst/>
              <a:latin typeface="+mn-lt"/>
              <a:ea typeface="+mn-ea"/>
              <a:cs typeface="+mn-cs"/>
            </a:rPr>
            <a:t>「値貼</a:t>
          </a:r>
          <a:r>
            <a:rPr kumimoji="1" lang="ja-JP" altLang="en-US" sz="1100" b="1">
              <a:solidFill>
                <a:srgbClr val="FFFF00"/>
              </a:solidFill>
              <a:effectLst/>
              <a:latin typeface="+mn-lt"/>
              <a:ea typeface="+mn-ea"/>
              <a:cs typeface="+mn-cs"/>
            </a:rPr>
            <a:t>り付け</a:t>
          </a:r>
          <a:r>
            <a:rPr kumimoji="1" lang="ja-JP" altLang="ja-JP" sz="1100" b="1">
              <a:solidFill>
                <a:srgbClr val="FFFF00"/>
              </a:solidFill>
              <a:effectLst/>
              <a:latin typeface="+mn-lt"/>
              <a:ea typeface="+mn-ea"/>
              <a:cs typeface="+mn-cs"/>
            </a:rPr>
            <a:t>」</a:t>
          </a:r>
          <a:r>
            <a:rPr kumimoji="1" lang="ja-JP" altLang="ja-JP" sz="1100">
              <a:solidFill>
                <a:schemeClr val="lt1"/>
              </a:solidFill>
              <a:effectLst/>
              <a:latin typeface="+mn-lt"/>
              <a:ea typeface="+mn-ea"/>
              <a:cs typeface="+mn-cs"/>
            </a:rPr>
            <a:t>で貼り付けしてください。</a:t>
          </a:r>
          <a:r>
            <a:rPr kumimoji="1" lang="ja-JP" altLang="en-US" sz="1100">
              <a:solidFill>
                <a:schemeClr val="lt1"/>
              </a:solidFill>
              <a:effectLst/>
              <a:latin typeface="+mn-lt"/>
              <a:ea typeface="+mn-ea"/>
              <a:cs typeface="+mn-cs"/>
            </a:rPr>
            <a:t>（</a:t>
          </a:r>
          <a:r>
            <a:rPr kumimoji="1" lang="ja-JP" altLang="ja-JP" sz="1100">
              <a:solidFill>
                <a:schemeClr val="lt1"/>
              </a:solidFill>
              <a:effectLst/>
              <a:latin typeface="+mn-lt"/>
              <a:ea typeface="+mn-ea"/>
              <a:cs typeface="+mn-cs"/>
            </a:rPr>
            <a:t>「全て貼り付け」にした場合、エラーになる場合があります</a:t>
          </a:r>
          <a:r>
            <a:rPr kumimoji="1" lang="ja-JP" altLang="en-US" sz="1100">
              <a:solidFill>
                <a:schemeClr val="lt1"/>
              </a:solidFill>
              <a:effectLst/>
              <a:latin typeface="+mn-lt"/>
              <a:ea typeface="+mn-ea"/>
              <a:cs typeface="+mn-cs"/>
            </a:rPr>
            <a:t>。）</a:t>
          </a:r>
          <a:endParaRPr lang="ja-JP" altLang="ja-JP">
            <a:effectLst/>
          </a:endParaRPr>
        </a:p>
      </xdr:txBody>
    </xdr:sp>
    <xdr:clientData/>
  </xdr:twoCellAnchor>
  <xdr:twoCellAnchor>
    <xdr:from>
      <xdr:col>27</xdr:col>
      <xdr:colOff>95251</xdr:colOff>
      <xdr:row>5</xdr:row>
      <xdr:rowOff>13607</xdr:rowOff>
    </xdr:from>
    <xdr:to>
      <xdr:col>41</xdr:col>
      <xdr:colOff>175934</xdr:colOff>
      <xdr:row>9</xdr:row>
      <xdr:rowOff>80095</xdr:rowOff>
    </xdr:to>
    <xdr:sp macro="" textlink="">
      <xdr:nvSpPr>
        <xdr:cNvPr id="9" name="角丸四角形 8">
          <a:extLst>
            <a:ext uri="{FF2B5EF4-FFF2-40B4-BE49-F238E27FC236}">
              <a16:creationId xmlns:a16="http://schemas.microsoft.com/office/drawing/2014/main" id="{00000000-0008-0000-0100-000009000000}"/>
            </a:ext>
          </a:extLst>
        </xdr:cNvPr>
        <xdr:cNvSpPr/>
      </xdr:nvSpPr>
      <xdr:spPr>
        <a:xfrm>
          <a:off x="4871358" y="898071"/>
          <a:ext cx="2557183" cy="774060"/>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12</xdr:col>
      <xdr:colOff>155283</xdr:colOff>
      <xdr:row>16</xdr:row>
      <xdr:rowOff>52029</xdr:rowOff>
    </xdr:from>
    <xdr:to>
      <xdr:col>57</xdr:col>
      <xdr:colOff>1</xdr:colOff>
      <xdr:row>21</xdr:row>
      <xdr:rowOff>105100</xdr:rowOff>
    </xdr:to>
    <xdr:sp macro="" textlink="">
      <xdr:nvSpPr>
        <xdr:cNvPr id="10" name="角丸四角形 9">
          <a:extLst>
            <a:ext uri="{FF2B5EF4-FFF2-40B4-BE49-F238E27FC236}">
              <a16:creationId xmlns:a16="http://schemas.microsoft.com/office/drawing/2014/main" id="{00000000-0008-0000-0100-00000A000000}"/>
            </a:ext>
          </a:extLst>
        </xdr:cNvPr>
        <xdr:cNvSpPr/>
      </xdr:nvSpPr>
      <xdr:spPr>
        <a:xfrm>
          <a:off x="2306812" y="2763853"/>
          <a:ext cx="7912954" cy="893512"/>
        </a:xfrm>
        <a:prstGeom prst="roundRect">
          <a:avLst/>
        </a:prstGeom>
        <a:solidFill>
          <a:schemeClr val="bg1"/>
        </a:solidFill>
        <a:ln w="25400">
          <a:solidFill>
            <a:srgbClr val="00206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200" b="1">
              <a:solidFill>
                <a:srgbClr val="002060"/>
              </a:solidFill>
              <a:latin typeface="メイリオ" panose="020B0604030504040204" pitchFamily="50" charset="-128"/>
              <a:ea typeface="メイリオ" panose="020B0604030504040204" pitchFamily="50" charset="-128"/>
              <a:cs typeface="メイリオ" panose="020B0604030504040204" pitchFamily="50" charset="-128"/>
            </a:rPr>
            <a:t>○このシートは、国民年金等事務費決算</a:t>
          </a:r>
          <a:r>
            <a:rPr lang="en-US" altLang="ja-JP" sz="1200" b="1">
              <a:solidFill>
                <a:srgbClr val="002060"/>
              </a:solidFill>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200" b="1">
              <a:solidFill>
                <a:srgbClr val="002060"/>
              </a:solidFill>
              <a:latin typeface="メイリオ" panose="020B0604030504040204" pitchFamily="50" charset="-128"/>
              <a:ea typeface="メイリオ" panose="020B0604030504040204" pitchFamily="50" charset="-128"/>
              <a:cs typeface="メイリオ" panose="020B0604030504040204" pitchFamily="50" charset="-128"/>
            </a:rPr>
            <a:t>見込</a:t>
          </a:r>
          <a:r>
            <a:rPr lang="en-US" altLang="ja-JP" sz="1200" b="1">
              <a:solidFill>
                <a:srgbClr val="002060"/>
              </a:solidFill>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200" b="1">
              <a:solidFill>
                <a:srgbClr val="002060"/>
              </a:solidFill>
              <a:latin typeface="メイリオ" panose="020B0604030504040204" pitchFamily="50" charset="-128"/>
              <a:ea typeface="メイリオ" panose="020B0604030504040204" pitchFamily="50" charset="-128"/>
              <a:cs typeface="メイリオ" panose="020B0604030504040204" pitchFamily="50" charset="-128"/>
            </a:rPr>
            <a:t>報告書様式第２号への転記用シートです。</a:t>
          </a:r>
          <a:endParaRPr lang="en-US" altLang="ja-JP" sz="1200" b="1">
            <a:solidFill>
              <a:srgbClr val="002060"/>
            </a:solidFill>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200" b="1">
              <a:solidFill>
                <a:srgbClr val="002060"/>
              </a:solidFill>
              <a:latin typeface="メイリオ" panose="020B0604030504040204" pitchFamily="50" charset="-128"/>
              <a:ea typeface="メイリオ" panose="020B0604030504040204" pitchFamily="50" charset="-128"/>
              <a:cs typeface="メイリオ" panose="020B0604030504040204" pitchFamily="50" charset="-128"/>
            </a:rPr>
            <a:t>○他のシートで入力した数値が反映されますので、対象外経費以外の入力は不要です。</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xdr:colOff>
      <xdr:row>15</xdr:row>
      <xdr:rowOff>95250</xdr:rowOff>
    </xdr:from>
    <xdr:to>
      <xdr:col>1</xdr:col>
      <xdr:colOff>114300</xdr:colOff>
      <xdr:row>19</xdr:row>
      <xdr:rowOff>76201</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66675" y="3257550"/>
          <a:ext cx="228600" cy="1276351"/>
        </a:xfrm>
        <a:prstGeom prst="rect">
          <a:avLst/>
        </a:prstGeom>
        <a:noFill/>
        <a:ln w="9525">
          <a:noFill/>
          <a:miter lim="800000"/>
          <a:headEnd/>
          <a:tailEnd/>
        </a:ln>
      </xdr:spPr>
      <xdr:txBody>
        <a:bodyPr vertOverflow="clip" vert="wordArtVertRtl" wrap="square" lIns="0" tIns="0" rIns="27432" bIns="0" anchor="t" upright="1"/>
        <a:lstStyle/>
        <a:p>
          <a:pPr algn="l" rtl="0">
            <a:defRPr sz="1000"/>
          </a:pPr>
          <a:r>
            <a:rPr lang="ja-JP" altLang="en-US" sz="900" b="0" i="0" u="none" strike="noStrike" baseline="0">
              <a:solidFill>
                <a:srgbClr val="000000"/>
              </a:solidFill>
              <a:latin typeface="ＭＳ Ｐゴシック"/>
              <a:ea typeface="ＭＳ Ｐゴシック"/>
            </a:rPr>
            <a:t>職　員　手　当</a:t>
          </a:r>
        </a:p>
      </xdr:txBody>
    </xdr:sp>
    <xdr:clientData/>
  </xdr:twoCellAnchor>
  <xdr:twoCellAnchor>
    <xdr:from>
      <xdr:col>0</xdr:col>
      <xdr:colOff>66675</xdr:colOff>
      <xdr:row>22</xdr:row>
      <xdr:rowOff>0</xdr:rowOff>
    </xdr:from>
    <xdr:to>
      <xdr:col>1</xdr:col>
      <xdr:colOff>114300</xdr:colOff>
      <xdr:row>27</xdr:row>
      <xdr:rowOff>0</xdr:rowOff>
    </xdr:to>
    <xdr:sp macro="" textlink="">
      <xdr:nvSpPr>
        <xdr:cNvPr id="3" name="Text Box 2">
          <a:extLst>
            <a:ext uri="{FF2B5EF4-FFF2-40B4-BE49-F238E27FC236}">
              <a16:creationId xmlns:a16="http://schemas.microsoft.com/office/drawing/2014/main" id="{00000000-0008-0000-0200-000003000000}"/>
            </a:ext>
          </a:extLst>
        </xdr:cNvPr>
        <xdr:cNvSpPr txBox="1">
          <a:spLocks noChangeArrowheads="1"/>
        </xdr:cNvSpPr>
      </xdr:nvSpPr>
      <xdr:spPr bwMode="auto">
        <a:xfrm>
          <a:off x="66675" y="5429250"/>
          <a:ext cx="228600" cy="1619250"/>
        </a:xfrm>
        <a:prstGeom prst="rect">
          <a:avLst/>
        </a:prstGeom>
        <a:solidFill>
          <a:srgbClr val="FFFFFF"/>
        </a:solidFill>
        <a:ln w="9525">
          <a:noFill/>
          <a:miter lim="800000"/>
          <a:headEnd/>
          <a:tailEnd/>
        </a:ln>
      </xdr:spPr>
      <xdr:txBody>
        <a:bodyPr vertOverflow="clip" vert="wordArtVertRtl" wrap="square" lIns="0" tIns="0" rIns="27432" bIns="0" anchor="t" upright="1"/>
        <a:lstStyle/>
        <a:p>
          <a:pPr algn="l" rtl="0">
            <a:defRPr sz="1000"/>
          </a:pPr>
          <a:r>
            <a:rPr lang="ja-JP" altLang="en-US" sz="900" b="0" i="0" u="none" strike="noStrike" baseline="0">
              <a:solidFill>
                <a:srgbClr val="000000"/>
              </a:solidFill>
              <a:latin typeface="ＭＳ Ｐゴシック"/>
              <a:ea typeface="ＭＳ Ｐゴシック"/>
            </a:rPr>
            <a:t>共済費・負担金等</a:t>
          </a:r>
        </a:p>
      </xdr:txBody>
    </xdr:sp>
    <xdr:clientData/>
  </xdr:twoCellAnchor>
  <xdr:twoCellAnchor>
    <xdr:from>
      <xdr:col>0</xdr:col>
      <xdr:colOff>0</xdr:colOff>
      <xdr:row>7</xdr:row>
      <xdr:rowOff>9525</xdr:rowOff>
    </xdr:from>
    <xdr:to>
      <xdr:col>8</xdr:col>
      <xdr:colOff>171450</xdr:colOff>
      <xdr:row>9</xdr:row>
      <xdr:rowOff>152400</xdr:rowOff>
    </xdr:to>
    <xdr:sp macro="" textlink="">
      <xdr:nvSpPr>
        <xdr:cNvPr id="4" name="Line 3">
          <a:extLst>
            <a:ext uri="{FF2B5EF4-FFF2-40B4-BE49-F238E27FC236}">
              <a16:creationId xmlns:a16="http://schemas.microsoft.com/office/drawing/2014/main" id="{00000000-0008-0000-0200-000004000000}"/>
            </a:ext>
          </a:extLst>
        </xdr:cNvPr>
        <xdr:cNvSpPr>
          <a:spLocks noChangeShapeType="1"/>
        </xdr:cNvSpPr>
      </xdr:nvSpPr>
      <xdr:spPr bwMode="auto">
        <a:xfrm>
          <a:off x="0" y="1209675"/>
          <a:ext cx="1638300" cy="485775"/>
        </a:xfrm>
        <a:prstGeom prst="line">
          <a:avLst/>
        </a:prstGeom>
        <a:noFill/>
        <a:ln w="9525">
          <a:solidFill>
            <a:srgbClr val="000000"/>
          </a:solidFill>
          <a:round/>
          <a:headEnd/>
          <a:tailEnd/>
        </a:ln>
      </xdr:spPr>
    </xdr:sp>
    <xdr:clientData/>
  </xdr:twoCellAnchor>
  <xdr:twoCellAnchor>
    <xdr:from>
      <xdr:col>6</xdr:col>
      <xdr:colOff>85725</xdr:colOff>
      <xdr:row>7</xdr:row>
      <xdr:rowOff>114300</xdr:rowOff>
    </xdr:from>
    <xdr:to>
      <xdr:col>9</xdr:col>
      <xdr:colOff>0</xdr:colOff>
      <xdr:row>8</xdr:row>
      <xdr:rowOff>133350</xdr:rowOff>
    </xdr:to>
    <xdr:sp macro="" textlink="">
      <xdr:nvSpPr>
        <xdr:cNvPr id="5" name="Text Box 4">
          <a:extLst>
            <a:ext uri="{FF2B5EF4-FFF2-40B4-BE49-F238E27FC236}">
              <a16:creationId xmlns:a16="http://schemas.microsoft.com/office/drawing/2014/main" id="{00000000-0008-0000-0200-000005000000}"/>
            </a:ext>
          </a:extLst>
        </xdr:cNvPr>
        <xdr:cNvSpPr txBox="1">
          <a:spLocks noChangeArrowheads="1"/>
        </xdr:cNvSpPr>
      </xdr:nvSpPr>
      <xdr:spPr bwMode="auto">
        <a:xfrm>
          <a:off x="1190625" y="1314450"/>
          <a:ext cx="457200" cy="1905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区　分</a:t>
          </a:r>
        </a:p>
      </xdr:txBody>
    </xdr:sp>
    <xdr:clientData/>
  </xdr:twoCellAnchor>
  <xdr:twoCellAnchor>
    <xdr:from>
      <xdr:col>0</xdr:col>
      <xdr:colOff>66675</xdr:colOff>
      <xdr:row>8</xdr:row>
      <xdr:rowOff>123825</xdr:rowOff>
    </xdr:from>
    <xdr:to>
      <xdr:col>4</xdr:col>
      <xdr:colOff>66675</xdr:colOff>
      <xdr:row>10</xdr:row>
      <xdr:rowOff>0</xdr:rowOff>
    </xdr:to>
    <xdr:sp macro="" textlink="">
      <xdr:nvSpPr>
        <xdr:cNvPr id="6" name="Text Box 5">
          <a:extLst>
            <a:ext uri="{FF2B5EF4-FFF2-40B4-BE49-F238E27FC236}">
              <a16:creationId xmlns:a16="http://schemas.microsoft.com/office/drawing/2014/main" id="{00000000-0008-0000-0200-000006000000}"/>
            </a:ext>
          </a:extLst>
        </xdr:cNvPr>
        <xdr:cNvSpPr txBox="1">
          <a:spLocks noChangeArrowheads="1"/>
        </xdr:cNvSpPr>
      </xdr:nvSpPr>
      <xdr:spPr bwMode="auto">
        <a:xfrm>
          <a:off x="66675" y="1495425"/>
          <a:ext cx="742950" cy="2190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支出項目</a:t>
          </a:r>
        </a:p>
      </xdr:txBody>
    </xdr:sp>
    <xdr:clientData/>
  </xdr:twoCellAnchor>
  <xdr:twoCellAnchor>
    <xdr:from>
      <xdr:col>0</xdr:col>
      <xdr:colOff>1</xdr:colOff>
      <xdr:row>1</xdr:row>
      <xdr:rowOff>11075</xdr:rowOff>
    </xdr:from>
    <xdr:to>
      <xdr:col>47</xdr:col>
      <xdr:colOff>166135</xdr:colOff>
      <xdr:row>6</xdr:row>
      <xdr:rowOff>117624</xdr:rowOff>
    </xdr:to>
    <xdr:sp macro="" textlink="">
      <xdr:nvSpPr>
        <xdr:cNvPr id="7" name="角丸四角形 6">
          <a:extLst>
            <a:ext uri="{FF2B5EF4-FFF2-40B4-BE49-F238E27FC236}">
              <a16:creationId xmlns:a16="http://schemas.microsoft.com/office/drawing/2014/main" id="{00000000-0008-0000-0200-000007000000}"/>
            </a:ext>
          </a:extLst>
        </xdr:cNvPr>
        <xdr:cNvSpPr/>
      </xdr:nvSpPr>
      <xdr:spPr>
        <a:xfrm>
          <a:off x="1" y="182525"/>
          <a:ext cx="8691009" cy="963799"/>
        </a:xfrm>
        <a:prstGeom prst="roundRect">
          <a:avLst/>
        </a:prstGeom>
        <a:solidFill>
          <a:schemeClr val="tx2">
            <a:lumMod val="5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lt1"/>
              </a:solidFill>
              <a:effectLst/>
              <a:latin typeface="+mn-lt"/>
              <a:ea typeface="+mn-ea"/>
              <a:cs typeface="+mn-cs"/>
            </a:rPr>
            <a:t>該当するシートへの入力</a:t>
          </a:r>
          <a:r>
            <a:rPr kumimoji="1" lang="ja-JP" altLang="ja-JP" sz="1100">
              <a:solidFill>
                <a:schemeClr val="lt1"/>
              </a:solidFill>
              <a:effectLst/>
              <a:latin typeface="+mn-lt"/>
              <a:ea typeface="+mn-ea"/>
              <a:cs typeface="+mn-cs"/>
            </a:rPr>
            <a:t>が</a:t>
          </a:r>
          <a:r>
            <a:rPr kumimoji="1" lang="ja-JP" altLang="en-US" sz="1100">
              <a:solidFill>
                <a:schemeClr val="lt1"/>
              </a:solidFill>
              <a:effectLst/>
              <a:latin typeface="+mn-lt"/>
              <a:ea typeface="+mn-ea"/>
              <a:cs typeface="+mn-cs"/>
            </a:rPr>
            <a:t>完了しましたら、このシートの</a:t>
          </a:r>
          <a:r>
            <a:rPr kumimoji="1" lang="en-US" altLang="ja-JP" sz="1100">
              <a:solidFill>
                <a:schemeClr val="lt1"/>
              </a:solidFill>
              <a:effectLst/>
              <a:latin typeface="+mn-lt"/>
              <a:ea typeface="+mn-ea"/>
              <a:cs typeface="+mn-cs"/>
            </a:rPr>
            <a:t>J12</a:t>
          </a:r>
          <a:r>
            <a:rPr kumimoji="1" lang="ja-JP" altLang="en-US" sz="1100">
              <a:solidFill>
                <a:schemeClr val="lt1"/>
              </a:solidFill>
              <a:effectLst/>
              <a:latin typeface="+mn-lt"/>
              <a:ea typeface="+mn-ea"/>
              <a:cs typeface="+mn-cs"/>
            </a:rPr>
            <a:t>から</a:t>
          </a:r>
          <a:r>
            <a:rPr kumimoji="1" lang="en-US" altLang="ja-JP" sz="1100">
              <a:solidFill>
                <a:schemeClr val="lt1"/>
              </a:solidFill>
              <a:effectLst/>
              <a:latin typeface="+mn-lt"/>
              <a:ea typeface="+mn-ea"/>
              <a:cs typeface="+mn-cs"/>
            </a:rPr>
            <a:t>AH29</a:t>
          </a:r>
          <a:r>
            <a:rPr kumimoji="1" lang="ja-JP" altLang="en-US" sz="1100">
              <a:solidFill>
                <a:schemeClr val="lt1"/>
              </a:solidFill>
              <a:effectLst/>
              <a:latin typeface="+mn-lt"/>
              <a:ea typeface="+mn-ea"/>
              <a:cs typeface="+mn-cs"/>
            </a:rPr>
            <a:t>までのセルをコピーし、</a:t>
          </a:r>
          <a:r>
            <a:rPr lang="ja-JP" altLang="ja-JP" sz="1100">
              <a:solidFill>
                <a:schemeClr val="lt1"/>
              </a:solidFill>
              <a:effectLst/>
              <a:latin typeface="+mn-lt"/>
              <a:ea typeface="+mn-ea"/>
              <a:cs typeface="+mn-cs"/>
            </a:rPr>
            <a:t>年金生活者支援給付金</a:t>
          </a:r>
          <a:r>
            <a:rPr lang="ja-JP" altLang="en-US" sz="1100">
              <a:solidFill>
                <a:schemeClr val="lt1"/>
              </a:solidFill>
              <a:effectLst/>
              <a:latin typeface="+mn-lt"/>
              <a:ea typeface="+mn-ea"/>
              <a:cs typeface="+mn-cs"/>
            </a:rPr>
            <a:t>事務費</a:t>
          </a:r>
          <a:endParaRPr lang="en-US" altLang="ja-JP" sz="1100">
            <a:solidFill>
              <a:schemeClr val="lt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lt1"/>
              </a:solidFill>
              <a:effectLst/>
              <a:latin typeface="+mn-lt"/>
              <a:ea typeface="+mn-ea"/>
              <a:cs typeface="+mn-cs"/>
            </a:rPr>
            <a:t>決算</a:t>
          </a:r>
          <a:r>
            <a:rPr lang="en-US" altLang="ja-JP" sz="1100">
              <a:solidFill>
                <a:schemeClr val="lt1"/>
              </a:solidFill>
              <a:effectLst/>
              <a:latin typeface="+mn-lt"/>
              <a:ea typeface="+mn-ea"/>
              <a:cs typeface="+mn-cs"/>
            </a:rPr>
            <a:t>【</a:t>
          </a:r>
          <a:r>
            <a:rPr lang="ja-JP" altLang="en-US" sz="1100">
              <a:solidFill>
                <a:schemeClr val="lt1"/>
              </a:solidFill>
              <a:effectLst/>
              <a:latin typeface="+mn-lt"/>
              <a:ea typeface="+mn-ea"/>
              <a:cs typeface="+mn-cs"/>
            </a:rPr>
            <a:t>見込</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報告書様式２</a:t>
          </a:r>
          <a:r>
            <a:rPr lang="ja-JP" altLang="en-US" sz="1100">
              <a:solidFill>
                <a:schemeClr val="lt1"/>
              </a:solidFill>
              <a:effectLst/>
              <a:latin typeface="+mn-lt"/>
              <a:ea typeface="+mn-ea"/>
              <a:cs typeface="+mn-cs"/>
            </a:rPr>
            <a:t>号</a:t>
          </a:r>
          <a:r>
            <a:rPr lang="ja-JP" altLang="ja-JP" sz="1100">
              <a:solidFill>
                <a:schemeClr val="lt1"/>
              </a:solidFill>
              <a:effectLst/>
              <a:latin typeface="+mn-lt"/>
              <a:ea typeface="+mn-ea"/>
              <a:cs typeface="+mn-cs"/>
            </a:rPr>
            <a:t>へ</a:t>
          </a:r>
          <a:r>
            <a:rPr lang="ja-JP" altLang="en-US" sz="1100">
              <a:solidFill>
                <a:schemeClr val="lt1"/>
              </a:solidFill>
              <a:effectLst/>
              <a:latin typeface="+mn-lt"/>
              <a:ea typeface="+mn-ea"/>
              <a:cs typeface="+mn-cs"/>
            </a:rPr>
            <a:t>貼り付けてください。</a:t>
          </a:r>
          <a:endParaRPr lang="ja-JP" altLang="ja-JP">
            <a:effectLst/>
          </a:endParaRPr>
        </a:p>
        <a:p>
          <a:pPr eaLnBrk="1" fontAlgn="auto" latinLnBrk="0" hangingPunct="1"/>
          <a:r>
            <a:rPr kumimoji="1" lang="en-US" altLang="ja-JP" sz="1100">
              <a:solidFill>
                <a:schemeClr val="lt1"/>
              </a:solidFill>
              <a:effectLst/>
              <a:latin typeface="+mn-lt"/>
              <a:ea typeface="+mn-ea"/>
              <a:cs typeface="+mn-cs"/>
            </a:rPr>
            <a:t>※</a:t>
          </a:r>
          <a:r>
            <a:rPr kumimoji="1" lang="ja-JP" altLang="ja-JP" sz="1100">
              <a:solidFill>
                <a:schemeClr val="lt1"/>
              </a:solidFill>
              <a:effectLst/>
              <a:latin typeface="+mn-lt"/>
              <a:ea typeface="+mn-ea"/>
              <a:cs typeface="+mn-cs"/>
            </a:rPr>
            <a:t>貼り付けについては、</a:t>
          </a:r>
          <a:r>
            <a:rPr kumimoji="1" lang="ja-JP" altLang="ja-JP" sz="1100" b="1">
              <a:solidFill>
                <a:srgbClr val="FFFF00"/>
              </a:solidFill>
              <a:effectLst/>
              <a:latin typeface="+mn-lt"/>
              <a:ea typeface="+mn-ea"/>
              <a:cs typeface="+mn-cs"/>
            </a:rPr>
            <a:t>「値貼</a:t>
          </a:r>
          <a:r>
            <a:rPr kumimoji="1" lang="ja-JP" altLang="en-US" sz="1100" b="1">
              <a:solidFill>
                <a:srgbClr val="FFFF00"/>
              </a:solidFill>
              <a:effectLst/>
              <a:latin typeface="+mn-lt"/>
              <a:ea typeface="+mn-ea"/>
              <a:cs typeface="+mn-cs"/>
            </a:rPr>
            <a:t>り付け</a:t>
          </a:r>
          <a:r>
            <a:rPr kumimoji="1" lang="ja-JP" altLang="ja-JP" sz="1100" b="1">
              <a:solidFill>
                <a:srgbClr val="FFFF00"/>
              </a:solidFill>
              <a:effectLst/>
              <a:latin typeface="+mn-lt"/>
              <a:ea typeface="+mn-ea"/>
              <a:cs typeface="+mn-cs"/>
            </a:rPr>
            <a:t>」</a:t>
          </a:r>
          <a:r>
            <a:rPr kumimoji="1" lang="ja-JP" altLang="ja-JP" sz="1100">
              <a:solidFill>
                <a:schemeClr val="lt1"/>
              </a:solidFill>
              <a:effectLst/>
              <a:latin typeface="+mn-lt"/>
              <a:ea typeface="+mn-ea"/>
              <a:cs typeface="+mn-cs"/>
            </a:rPr>
            <a:t>で貼り付けしてください。「全て貼り付け」にした場合、エラーになる場合があります</a:t>
          </a:r>
          <a:r>
            <a:rPr kumimoji="1" lang="ja-JP" altLang="en-US" sz="1100">
              <a:solidFill>
                <a:schemeClr val="lt1"/>
              </a:solidFill>
              <a:effectLst/>
              <a:latin typeface="+mn-lt"/>
              <a:ea typeface="+mn-ea"/>
              <a:cs typeface="+mn-cs"/>
            </a:rPr>
            <a:t>。</a:t>
          </a:r>
          <a:endParaRPr lang="ja-JP" altLang="ja-JP">
            <a:effectLst/>
          </a:endParaRPr>
        </a:p>
      </xdr:txBody>
    </xdr:sp>
    <xdr:clientData/>
  </xdr:twoCellAnchor>
  <xdr:twoCellAnchor>
    <xdr:from>
      <xdr:col>0</xdr:col>
      <xdr:colOff>59267</xdr:colOff>
      <xdr:row>12</xdr:row>
      <xdr:rowOff>200838</xdr:rowOff>
    </xdr:from>
    <xdr:to>
      <xdr:col>45</xdr:col>
      <xdr:colOff>99483</xdr:colOff>
      <xdr:row>15</xdr:row>
      <xdr:rowOff>130774</xdr:rowOff>
    </xdr:to>
    <xdr:sp macro="" textlink="">
      <xdr:nvSpPr>
        <xdr:cNvPr id="8" name="角丸四角形 7">
          <a:extLst>
            <a:ext uri="{FF2B5EF4-FFF2-40B4-BE49-F238E27FC236}">
              <a16:creationId xmlns:a16="http://schemas.microsoft.com/office/drawing/2014/main" id="{00000000-0008-0000-0200-000008000000}"/>
            </a:ext>
          </a:extLst>
        </xdr:cNvPr>
        <xdr:cNvSpPr/>
      </xdr:nvSpPr>
      <xdr:spPr>
        <a:xfrm>
          <a:off x="59267" y="2368305"/>
          <a:ext cx="7304616" cy="895136"/>
        </a:xfrm>
        <a:prstGeom prst="roundRect">
          <a:avLst/>
        </a:prstGeom>
        <a:solidFill>
          <a:schemeClr val="bg1"/>
        </a:solidFill>
        <a:ln w="25400">
          <a:solidFill>
            <a:srgbClr val="00206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200" b="1">
              <a:solidFill>
                <a:srgbClr val="002060"/>
              </a:solidFill>
              <a:latin typeface="メイリオ" panose="020B0604030504040204" pitchFamily="50" charset="-128"/>
              <a:ea typeface="メイリオ" panose="020B0604030504040204" pitchFamily="50" charset="-128"/>
              <a:cs typeface="メイリオ" panose="020B0604030504040204" pitchFamily="50" charset="-128"/>
            </a:rPr>
            <a:t>○このシートは、年金生活者支援給付金事務費決算</a:t>
          </a:r>
          <a:r>
            <a:rPr lang="en-US" altLang="ja-JP" sz="1200" b="1">
              <a:solidFill>
                <a:srgbClr val="002060"/>
              </a:solidFill>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200" b="1">
              <a:solidFill>
                <a:srgbClr val="002060"/>
              </a:solidFill>
              <a:latin typeface="メイリオ" panose="020B0604030504040204" pitchFamily="50" charset="-128"/>
              <a:ea typeface="メイリオ" panose="020B0604030504040204" pitchFamily="50" charset="-128"/>
              <a:cs typeface="メイリオ" panose="020B0604030504040204" pitchFamily="50" charset="-128"/>
            </a:rPr>
            <a:t>見込</a:t>
          </a:r>
          <a:r>
            <a:rPr lang="en-US" altLang="ja-JP" sz="1200" b="1">
              <a:solidFill>
                <a:srgbClr val="002060"/>
              </a:solidFill>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200" b="1">
              <a:solidFill>
                <a:srgbClr val="002060"/>
              </a:solidFill>
              <a:latin typeface="メイリオ" panose="020B0604030504040204" pitchFamily="50" charset="-128"/>
              <a:ea typeface="メイリオ" panose="020B0604030504040204" pitchFamily="50" charset="-128"/>
              <a:cs typeface="メイリオ" panose="020B0604030504040204" pitchFamily="50" charset="-128"/>
            </a:rPr>
            <a:t>報告書様式第２号への転記用シートです。</a:t>
          </a:r>
          <a:endParaRPr lang="en-US" altLang="ja-JP" sz="1200" b="1">
            <a:solidFill>
              <a:srgbClr val="002060"/>
            </a:solidFill>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200" b="1">
              <a:solidFill>
                <a:srgbClr val="002060"/>
              </a:solidFill>
              <a:latin typeface="メイリオ" panose="020B0604030504040204" pitchFamily="50" charset="-128"/>
              <a:ea typeface="メイリオ" panose="020B0604030504040204" pitchFamily="50" charset="-128"/>
              <a:cs typeface="メイリオ" panose="020B0604030504040204" pitchFamily="50" charset="-128"/>
            </a:rPr>
            <a:t>○他のシートで入力した数値が反映されますので、対象外経費以外の入力は不要です。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17</xdr:col>
      <xdr:colOff>0</xdr:colOff>
      <xdr:row>39</xdr:row>
      <xdr:rowOff>33618</xdr:rowOff>
    </xdr:from>
    <xdr:to>
      <xdr:col>19</xdr:col>
      <xdr:colOff>248209</xdr:colOff>
      <xdr:row>39</xdr:row>
      <xdr:rowOff>235325</xdr:rowOff>
    </xdr:to>
    <xdr:sp macro="" textlink="">
      <xdr:nvSpPr>
        <xdr:cNvPr id="4" name="右矢印 3">
          <a:extLst>
            <a:ext uri="{FF2B5EF4-FFF2-40B4-BE49-F238E27FC236}">
              <a16:creationId xmlns:a16="http://schemas.microsoft.com/office/drawing/2014/main" id="{00000000-0008-0000-0300-000004000000}"/>
            </a:ext>
          </a:extLst>
        </xdr:cNvPr>
        <xdr:cNvSpPr/>
      </xdr:nvSpPr>
      <xdr:spPr>
        <a:xfrm rot="10800000">
          <a:off x="4953000" y="7149353"/>
          <a:ext cx="830915" cy="201707"/>
        </a:xfrm>
        <a:prstGeom prst="rightArrow">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19</xdr:col>
      <xdr:colOff>273707</xdr:colOff>
      <xdr:row>38</xdr:row>
      <xdr:rowOff>240862</xdr:rowOff>
    </xdr:from>
    <xdr:to>
      <xdr:col>25</xdr:col>
      <xdr:colOff>273708</xdr:colOff>
      <xdr:row>41</xdr:row>
      <xdr:rowOff>33875</xdr:rowOff>
    </xdr:to>
    <xdr:sp macro="" textlink="">
      <xdr:nvSpPr>
        <xdr:cNvPr id="5" name="角丸四角形 4">
          <a:extLst>
            <a:ext uri="{FF2B5EF4-FFF2-40B4-BE49-F238E27FC236}">
              <a16:creationId xmlns:a16="http://schemas.microsoft.com/office/drawing/2014/main" id="{00000000-0008-0000-0300-000005000000}"/>
            </a:ext>
          </a:extLst>
        </xdr:cNvPr>
        <xdr:cNvSpPr/>
      </xdr:nvSpPr>
      <xdr:spPr>
        <a:xfrm>
          <a:off x="5682155" y="9831552"/>
          <a:ext cx="1707932" cy="548444"/>
        </a:xfrm>
        <a:prstGeom prst="round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従事割合合計が１以外の場合、エラーと表示されます。</a:t>
          </a:r>
        </a:p>
      </xdr:txBody>
    </xdr:sp>
    <xdr:clientData/>
  </xdr:twoCellAnchor>
  <xdr:twoCellAnchor>
    <xdr:from>
      <xdr:col>0</xdr:col>
      <xdr:colOff>40821</xdr:colOff>
      <xdr:row>0</xdr:row>
      <xdr:rowOff>78828</xdr:rowOff>
    </xdr:from>
    <xdr:to>
      <xdr:col>25</xdr:col>
      <xdr:colOff>235323</xdr:colOff>
      <xdr:row>5</xdr:row>
      <xdr:rowOff>175171</xdr:rowOff>
    </xdr:to>
    <xdr:sp macro="" textlink="">
      <xdr:nvSpPr>
        <xdr:cNvPr id="21" name="角丸四角形 20">
          <a:extLst>
            <a:ext uri="{FF2B5EF4-FFF2-40B4-BE49-F238E27FC236}">
              <a16:creationId xmlns:a16="http://schemas.microsoft.com/office/drawing/2014/main" id="{00000000-0008-0000-0300-000015000000}"/>
            </a:ext>
          </a:extLst>
        </xdr:cNvPr>
        <xdr:cNvSpPr/>
      </xdr:nvSpPr>
      <xdr:spPr>
        <a:xfrm>
          <a:off x="40821" y="78828"/>
          <a:ext cx="6886088" cy="1164895"/>
        </a:xfrm>
        <a:prstGeom prst="roundRect">
          <a:avLst/>
        </a:prstGeom>
        <a:solidFill>
          <a:schemeClr val="tx2">
            <a:lumMod val="5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bg1"/>
              </a:solidFill>
            </a:rPr>
            <a:t>フルタイム以外の職員については、</a:t>
          </a:r>
          <a:r>
            <a:rPr kumimoji="1" lang="ja-JP" altLang="en-US" sz="1100" b="1">
              <a:solidFill>
                <a:srgbClr val="FFFF00"/>
              </a:solidFill>
            </a:rPr>
            <a:t>給与等は物件費での計上、共済組合負担金、社会保険料負担金及び子ども・子育て拠出金は人件費での計上になります。</a:t>
          </a:r>
          <a:endParaRPr kumimoji="1" lang="en-US" altLang="ja-JP" sz="1100" b="1">
            <a:solidFill>
              <a:srgbClr val="FFFF00"/>
            </a:solidFill>
          </a:endParaRPr>
        </a:p>
        <a:p>
          <a:pPr algn="l"/>
          <a:r>
            <a:rPr kumimoji="1" lang="ja-JP" altLang="en-US" sz="1100">
              <a:solidFill>
                <a:schemeClr val="bg1"/>
              </a:solidFill>
            </a:rPr>
            <a:t>フルタイム以外の職員で、共済組合負担金、社会保険料負担金及び子ども子育て拠出金の負担がある場合は、下の表に入力してください。</a:t>
          </a:r>
          <a:endParaRPr kumimoji="1" lang="en-US" altLang="ja-JP" sz="1100">
            <a:solidFill>
              <a:schemeClr val="bg1"/>
            </a:solidFill>
          </a:endParaRPr>
        </a:p>
        <a:p>
          <a:pPr algn="l"/>
          <a:r>
            <a:rPr kumimoji="1" lang="en-US" altLang="ja-JP" sz="1100">
              <a:solidFill>
                <a:schemeClr val="bg1"/>
              </a:solidFill>
            </a:rPr>
            <a:t>※</a:t>
          </a:r>
          <a:r>
            <a:rPr kumimoji="1" lang="ja-JP" altLang="en-US" sz="1100">
              <a:solidFill>
                <a:schemeClr val="bg1"/>
              </a:solidFill>
            </a:rPr>
            <a:t>該当者が複数おり、従事割合が異なる場合は、シート</a:t>
          </a:r>
          <a:r>
            <a:rPr kumimoji="1" lang="en-US" altLang="ja-JP" sz="1100">
              <a:solidFill>
                <a:schemeClr val="bg1"/>
              </a:solidFill>
            </a:rPr>
            <a:t>3-2</a:t>
          </a:r>
          <a:r>
            <a:rPr kumimoji="1" lang="ja-JP" altLang="en-US" sz="1100">
              <a:solidFill>
                <a:schemeClr val="bg1"/>
              </a:solidFill>
            </a:rPr>
            <a:t>も使用してください。</a:t>
          </a:r>
          <a:endParaRPr kumimoji="1" lang="ja-JP" altLang="en-US" sz="1050">
            <a:solidFill>
              <a:schemeClr val="bg1"/>
            </a:solidFill>
          </a:endParaRPr>
        </a:p>
      </xdr:txBody>
    </xdr:sp>
    <xdr:clientData/>
  </xdr:twoCellAnchor>
  <xdr:twoCellAnchor>
    <xdr:from>
      <xdr:col>7</xdr:col>
      <xdr:colOff>30403</xdr:colOff>
      <xdr:row>6</xdr:row>
      <xdr:rowOff>260237</xdr:rowOff>
    </xdr:from>
    <xdr:to>
      <xdr:col>16</xdr:col>
      <xdr:colOff>22559</xdr:colOff>
      <xdr:row>9</xdr:row>
      <xdr:rowOff>69297</xdr:rowOff>
    </xdr:to>
    <xdr:sp macro="" textlink="">
      <xdr:nvSpPr>
        <xdr:cNvPr id="6" name="角丸四角形 5">
          <a:extLst>
            <a:ext uri="{FF2B5EF4-FFF2-40B4-BE49-F238E27FC236}">
              <a16:creationId xmlns:a16="http://schemas.microsoft.com/office/drawing/2014/main" id="{00000000-0008-0000-0300-000006000000}"/>
            </a:ext>
          </a:extLst>
        </xdr:cNvPr>
        <xdr:cNvSpPr/>
      </xdr:nvSpPr>
      <xdr:spPr>
        <a:xfrm>
          <a:off x="1869713" y="1582789"/>
          <a:ext cx="2479605" cy="746232"/>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7</xdr:col>
      <xdr:colOff>240863</xdr:colOff>
      <xdr:row>5</xdr:row>
      <xdr:rowOff>137044</xdr:rowOff>
    </xdr:from>
    <xdr:to>
      <xdr:col>10</xdr:col>
      <xdr:colOff>137948</xdr:colOff>
      <xdr:row>6</xdr:row>
      <xdr:rowOff>271081</xdr:rowOff>
    </xdr:to>
    <xdr:sp macro="" textlink="">
      <xdr:nvSpPr>
        <xdr:cNvPr id="7" name="テキスト ボックス 16">
          <a:extLst>
            <a:ext uri="{FF2B5EF4-FFF2-40B4-BE49-F238E27FC236}">
              <a16:creationId xmlns:a16="http://schemas.microsoft.com/office/drawing/2014/main" id="{00000000-0008-0000-0300-000007000000}"/>
            </a:ext>
          </a:extLst>
        </xdr:cNvPr>
        <xdr:cNvSpPr txBox="1"/>
      </xdr:nvSpPr>
      <xdr:spPr>
        <a:xfrm>
          <a:off x="2080173" y="1205596"/>
          <a:ext cx="702878" cy="388037"/>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r>
            <a:rPr kumimoji="1" lang="en-US" altLang="ja-JP" b="1">
              <a:solidFill>
                <a:srgbClr val="FF0000"/>
              </a:solidFill>
            </a:rPr>
            <a:t>-2</a:t>
          </a:r>
          <a:endParaRPr kumimoji="1" lang="ja-JP" altLang="en-US" b="1">
            <a:solidFill>
              <a:srgbClr val="FF0000"/>
            </a:solidFill>
          </a:endParaRPr>
        </a:p>
      </xdr:txBody>
    </xdr:sp>
    <xdr:clientData/>
  </xdr:twoCellAnchor>
  <xdr:twoCellAnchor>
    <xdr:from>
      <xdr:col>2</xdr:col>
      <xdr:colOff>78827</xdr:colOff>
      <xdr:row>11</xdr:row>
      <xdr:rowOff>137951</xdr:rowOff>
    </xdr:from>
    <xdr:to>
      <xdr:col>24</xdr:col>
      <xdr:colOff>256188</xdr:colOff>
      <xdr:row>19</xdr:row>
      <xdr:rowOff>210208</xdr:rowOff>
    </xdr:to>
    <xdr:sp macro="" textlink="">
      <xdr:nvSpPr>
        <xdr:cNvPr id="8" name="角丸四角形 7">
          <a:extLst>
            <a:ext uri="{FF2B5EF4-FFF2-40B4-BE49-F238E27FC236}">
              <a16:creationId xmlns:a16="http://schemas.microsoft.com/office/drawing/2014/main" id="{00000000-0008-0000-0300-000008000000}"/>
            </a:ext>
          </a:extLst>
        </xdr:cNvPr>
        <xdr:cNvSpPr/>
      </xdr:nvSpPr>
      <xdr:spPr>
        <a:xfrm>
          <a:off x="604344" y="2905675"/>
          <a:ext cx="6080672" cy="2104257"/>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nSpc>
              <a:spcPct val="100000"/>
            </a:lnSpc>
          </a:pPr>
          <a:r>
            <a:rPr lang="ja-JP" altLang="en-US" sz="1100">
              <a:latin typeface="メイリオ" panose="020B0604030504040204" pitchFamily="50" charset="-128"/>
              <a:ea typeface="メイリオ" panose="020B0604030504040204" pitchFamily="50" charset="-128"/>
              <a:cs typeface="メイリオ" panose="020B0604030504040204" pitchFamily="50" charset="-128"/>
            </a:rPr>
            <a:t>①</a:t>
          </a:r>
          <a:r>
            <a:rPr lang="en-US" altLang="ja-JP" sz="1100">
              <a:latin typeface="メイリオ" panose="020B0604030504040204" pitchFamily="50" charset="-128"/>
              <a:ea typeface="メイリオ" panose="020B0604030504040204" pitchFamily="50" charset="-128"/>
              <a:cs typeface="メイリオ" panose="020B0604030504040204" pitchFamily="50" charset="-128"/>
            </a:rPr>
            <a:t>-1</a:t>
          </a:r>
          <a:r>
            <a:rPr lang="ja-JP" altLang="en-US" sz="1100">
              <a:latin typeface="メイリオ" panose="020B0604030504040204" pitchFamily="50" charset="-128"/>
              <a:ea typeface="メイリオ" panose="020B0604030504040204" pitchFamily="50" charset="-128"/>
              <a:cs typeface="メイリオ" panose="020B0604030504040204" pitchFamily="50" charset="-128"/>
            </a:rPr>
            <a:t>　</a:t>
          </a:r>
          <a:r>
            <a:rPr lang="ja-JP" altLang="en-US" sz="1100" b="1">
              <a:latin typeface="メイリオ" panose="020B0604030504040204" pitchFamily="50" charset="-128"/>
              <a:ea typeface="メイリオ" panose="020B0604030504040204" pitchFamily="50" charset="-128"/>
              <a:cs typeface="メイリオ" panose="020B0604030504040204" pitchFamily="50" charset="-128"/>
            </a:rPr>
            <a:t>フルタイム以外の職員に係る</a:t>
          </a:r>
          <a:r>
            <a:rPr lang="ja-JP" altLang="en-US" sz="1100">
              <a:latin typeface="メイリオ" panose="020B0604030504040204" pitchFamily="50" charset="-128"/>
              <a:ea typeface="メイリオ" panose="020B0604030504040204" pitchFamily="50" charset="-128"/>
              <a:cs typeface="メイリオ" panose="020B0604030504040204" pitchFamily="50" charset="-128"/>
            </a:rPr>
            <a:t>共済組合負担金（短期掛金及び介護掛金分）に</a:t>
          </a:r>
          <a:endParaRPr lang="en-US" altLang="ja-JP" sz="1100">
            <a:latin typeface="メイリオ" panose="020B0604030504040204" pitchFamily="50" charset="-128"/>
            <a:ea typeface="メイリオ" panose="020B0604030504040204" pitchFamily="50" charset="-128"/>
            <a:cs typeface="メイリオ" panose="020B0604030504040204" pitchFamily="50" charset="-128"/>
          </a:endParaRPr>
        </a:p>
        <a:p>
          <a:pPr>
            <a:lnSpc>
              <a:spcPct val="100000"/>
            </a:lnSpc>
          </a:pPr>
          <a:r>
            <a:rPr lang="ja-JP" altLang="en-US" sz="1100">
              <a:latin typeface="メイリオ" panose="020B0604030504040204" pitchFamily="50" charset="-128"/>
              <a:ea typeface="メイリオ" panose="020B0604030504040204" pitchFamily="50" charset="-128"/>
              <a:cs typeface="メイリオ" panose="020B0604030504040204" pitchFamily="50" charset="-128"/>
            </a:rPr>
            <a:t>　　　ついて、市町村負担分の金額を入力してください。</a:t>
          </a:r>
          <a:endParaRPr lang="en-US" altLang="ja-JP" sz="1100">
            <a:latin typeface="メイリオ" panose="020B0604030504040204" pitchFamily="50" charset="-128"/>
            <a:ea typeface="メイリオ" panose="020B0604030504040204" pitchFamily="50" charset="-128"/>
            <a:cs typeface="メイリオ" panose="020B0604030504040204" pitchFamily="50" charset="-128"/>
          </a:endParaRPr>
        </a:p>
        <a:p>
          <a:pPr>
            <a:lnSpc>
              <a:spcPct val="100000"/>
            </a:lnSpc>
          </a:pPr>
          <a:r>
            <a:rPr lang="ja-JP" altLang="en-US" sz="1100">
              <a:latin typeface="メイリオ" panose="020B0604030504040204" pitchFamily="50" charset="-128"/>
              <a:ea typeface="メイリオ" panose="020B0604030504040204" pitchFamily="50" charset="-128"/>
              <a:cs typeface="メイリオ" panose="020B0604030504040204" pitchFamily="50" charset="-128"/>
            </a:rPr>
            <a:t>①</a:t>
          </a:r>
          <a:r>
            <a:rPr lang="en-US" altLang="ja-JP" sz="1100">
              <a:latin typeface="メイリオ" panose="020B0604030504040204" pitchFamily="50" charset="-128"/>
              <a:ea typeface="メイリオ" panose="020B0604030504040204" pitchFamily="50" charset="-128"/>
              <a:cs typeface="メイリオ" panose="020B0604030504040204" pitchFamily="50" charset="-128"/>
            </a:rPr>
            <a:t>-2</a:t>
          </a:r>
          <a:r>
            <a:rPr lang="ja-JP" altLang="en-US" sz="1100">
              <a:latin typeface="メイリオ" panose="020B0604030504040204" pitchFamily="50" charset="-128"/>
              <a:ea typeface="メイリオ" panose="020B0604030504040204" pitchFamily="50" charset="-128"/>
              <a:cs typeface="メイリオ" panose="020B0604030504040204" pitchFamily="50" charset="-128"/>
            </a:rPr>
            <a:t>　</a:t>
          </a:r>
          <a:r>
            <a:rPr lang="ja-JP" altLang="en-US" sz="1100" b="1">
              <a:latin typeface="メイリオ" panose="020B0604030504040204" pitchFamily="50" charset="-128"/>
              <a:ea typeface="メイリオ" panose="020B0604030504040204" pitchFamily="50" charset="-128"/>
              <a:cs typeface="メイリオ" panose="020B0604030504040204" pitchFamily="50" charset="-128"/>
            </a:rPr>
            <a:t>フルタイム以外の職員に係る</a:t>
          </a:r>
          <a:r>
            <a:rPr lang="ja-JP" altLang="en-US" sz="1100">
              <a:latin typeface="メイリオ" panose="020B0604030504040204" pitchFamily="50" charset="-128"/>
              <a:ea typeface="メイリオ" panose="020B0604030504040204" pitchFamily="50" charset="-128"/>
              <a:cs typeface="メイリオ" panose="020B0604030504040204" pitchFamily="50" charset="-128"/>
            </a:rPr>
            <a:t>厚生年金保険料、雇用保険料、労働災害保険料の</a:t>
          </a:r>
          <a:endParaRPr lang="en-US" altLang="ja-JP" sz="1100">
            <a:latin typeface="メイリオ" panose="020B0604030504040204" pitchFamily="50" charset="-128"/>
            <a:ea typeface="メイリオ" panose="020B0604030504040204" pitchFamily="50" charset="-128"/>
            <a:cs typeface="メイリオ" panose="020B0604030504040204" pitchFamily="50" charset="-128"/>
          </a:endParaRPr>
        </a:p>
        <a:p>
          <a:pPr>
            <a:lnSpc>
              <a:spcPct val="100000"/>
            </a:lnSpc>
          </a:pPr>
          <a:r>
            <a:rPr lang="ja-JP" altLang="en-US" sz="1100">
              <a:latin typeface="メイリオ" panose="020B0604030504040204" pitchFamily="50" charset="-128"/>
              <a:ea typeface="メイリオ" panose="020B0604030504040204" pitchFamily="50" charset="-128"/>
              <a:cs typeface="メイリオ" panose="020B0604030504040204" pitchFamily="50" charset="-128"/>
            </a:rPr>
            <a:t>　　　市町村負担分の金額を入力してください。</a:t>
          </a:r>
          <a:endParaRPr lang="en-US" altLang="ja-JP" sz="1100">
            <a:latin typeface="メイリオ" panose="020B0604030504040204" pitchFamily="50" charset="-128"/>
            <a:ea typeface="メイリオ" panose="020B0604030504040204" pitchFamily="50" charset="-128"/>
            <a:cs typeface="メイリオ" panose="020B0604030504040204" pitchFamily="50" charset="-128"/>
          </a:endParaRPr>
        </a:p>
        <a:p>
          <a:pPr>
            <a:lnSpc>
              <a:spcPct val="100000"/>
            </a:lnSpc>
          </a:pPr>
          <a:r>
            <a:rPr lang="ja-JP" altLang="en-US" sz="1050">
              <a:latin typeface="メイリオ" panose="020B0604030504040204" pitchFamily="50" charset="-128"/>
              <a:ea typeface="メイリオ" panose="020B0604030504040204" pitchFamily="50" charset="-128"/>
              <a:cs typeface="メイリオ" panose="020B0604030504040204" pitchFamily="50" charset="-128"/>
            </a:rPr>
            <a:t>②　　</a:t>
          </a:r>
          <a:r>
            <a:rPr lang="ja-JP" altLang="en-US" sz="1050" b="1">
              <a:latin typeface="メイリオ" panose="020B0604030504040204" pitchFamily="50" charset="-128"/>
              <a:ea typeface="メイリオ" panose="020B0604030504040204" pitchFamily="50" charset="-128"/>
              <a:cs typeface="メイリオ" panose="020B0604030504040204" pitchFamily="50" charset="-128"/>
            </a:rPr>
            <a:t>フルタイム以外の職員に係る</a:t>
          </a:r>
          <a:r>
            <a:rPr lang="ja-JP" altLang="en-US" sz="1050">
              <a:latin typeface="メイリオ" panose="020B0604030504040204" pitchFamily="50" charset="-128"/>
              <a:ea typeface="メイリオ" panose="020B0604030504040204" pitchFamily="50" charset="-128"/>
              <a:cs typeface="メイリオ" panose="020B0604030504040204" pitchFamily="50" charset="-128"/>
            </a:rPr>
            <a:t>子ども・子育て拠出金の市町村負担分の金額を</a:t>
          </a:r>
          <a:endParaRPr lang="en-US" altLang="ja-JP" sz="1050">
            <a:latin typeface="メイリオ" panose="020B0604030504040204" pitchFamily="50" charset="-128"/>
            <a:ea typeface="メイリオ" panose="020B0604030504040204" pitchFamily="50" charset="-128"/>
            <a:cs typeface="メイリオ" panose="020B0604030504040204" pitchFamily="50" charset="-128"/>
          </a:endParaRPr>
        </a:p>
        <a:p>
          <a:pPr>
            <a:lnSpc>
              <a:spcPct val="100000"/>
            </a:lnSpc>
          </a:pPr>
          <a:r>
            <a:rPr lang="ja-JP" altLang="en-US" sz="1050">
              <a:latin typeface="メイリオ" panose="020B0604030504040204" pitchFamily="50" charset="-128"/>
              <a:ea typeface="メイリオ" panose="020B0604030504040204" pitchFamily="50" charset="-128"/>
              <a:cs typeface="メイリオ" panose="020B0604030504040204" pitchFamily="50" charset="-128"/>
            </a:rPr>
            <a:t>　　　入力してください。</a:t>
          </a:r>
          <a:endParaRPr lang="en-US" altLang="ja-JP" sz="105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17</xdr:col>
      <xdr:colOff>8758</xdr:colOff>
      <xdr:row>5</xdr:row>
      <xdr:rowOff>210207</xdr:rowOff>
    </xdr:from>
    <xdr:to>
      <xdr:col>18</xdr:col>
      <xdr:colOff>134213</xdr:colOff>
      <xdr:row>6</xdr:row>
      <xdr:rowOff>203975</xdr:rowOff>
    </xdr:to>
    <xdr:sp macro="" textlink="">
      <xdr:nvSpPr>
        <xdr:cNvPr id="10" name="テキスト ボックス 16">
          <a:extLst>
            <a:ext uri="{FF2B5EF4-FFF2-40B4-BE49-F238E27FC236}">
              <a16:creationId xmlns:a16="http://schemas.microsoft.com/office/drawing/2014/main" id="{00000000-0008-0000-0300-00000A000000}"/>
            </a:ext>
          </a:extLst>
        </xdr:cNvPr>
        <xdr:cNvSpPr txBox="1"/>
      </xdr:nvSpPr>
      <xdr:spPr>
        <a:xfrm>
          <a:off x="4598275" y="1278759"/>
          <a:ext cx="388214" cy="247768"/>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800" b="1" i="0" u="none" strike="noStrike" kern="1200" cap="none" spc="0" normalizeH="0" baseline="0" noProof="0">
              <a:ln>
                <a:noFill/>
              </a:ln>
              <a:solidFill>
                <a:srgbClr val="FF0000"/>
              </a:solidFill>
              <a:effectLst/>
              <a:uLnTx/>
              <a:uFillTx/>
              <a:latin typeface="Calibri"/>
              <a:ea typeface="ＭＳ Ｐゴシック" panose="020B0600070205080204" pitchFamily="50" charset="-128"/>
              <a:cs typeface="+mn-cs"/>
            </a:rPr>
            <a:t>②</a:t>
          </a:r>
        </a:p>
      </xdr:txBody>
    </xdr:sp>
    <xdr:clientData/>
  </xdr:twoCellAnchor>
  <xdr:twoCellAnchor>
    <xdr:from>
      <xdr:col>12</xdr:col>
      <xdr:colOff>11206</xdr:colOff>
      <xdr:row>39</xdr:row>
      <xdr:rowOff>0</xdr:rowOff>
    </xdr:from>
    <xdr:to>
      <xdr:col>14</xdr:col>
      <xdr:colOff>257735</xdr:colOff>
      <xdr:row>40</xdr:row>
      <xdr:rowOff>22413</xdr:rowOff>
    </xdr:to>
    <xdr:sp macro="" textlink="">
      <xdr:nvSpPr>
        <xdr:cNvPr id="11" name="角丸四角形 10">
          <a:extLst>
            <a:ext uri="{FF2B5EF4-FFF2-40B4-BE49-F238E27FC236}">
              <a16:creationId xmlns:a16="http://schemas.microsoft.com/office/drawing/2014/main" id="{00000000-0008-0000-0300-00000B000000}"/>
            </a:ext>
          </a:extLst>
        </xdr:cNvPr>
        <xdr:cNvSpPr/>
      </xdr:nvSpPr>
      <xdr:spPr>
        <a:xfrm>
          <a:off x="3427068" y="9842500"/>
          <a:ext cx="815839" cy="274223"/>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15</xdr:col>
      <xdr:colOff>51457</xdr:colOff>
      <xdr:row>21</xdr:row>
      <xdr:rowOff>115252</xdr:rowOff>
    </xdr:from>
    <xdr:to>
      <xdr:col>26</xdr:col>
      <xdr:colOff>22882</xdr:colOff>
      <xdr:row>25</xdr:row>
      <xdr:rowOff>159515</xdr:rowOff>
    </xdr:to>
    <xdr:sp macro="" textlink="">
      <xdr:nvSpPr>
        <xdr:cNvPr id="13" name="角丸四角形 12">
          <a:extLst>
            <a:ext uri="{FF2B5EF4-FFF2-40B4-BE49-F238E27FC236}">
              <a16:creationId xmlns:a16="http://schemas.microsoft.com/office/drawing/2014/main" id="{00000000-0008-0000-0300-00000D000000}"/>
            </a:ext>
          </a:extLst>
        </xdr:cNvPr>
        <xdr:cNvSpPr/>
      </xdr:nvSpPr>
      <xdr:spPr>
        <a:xfrm>
          <a:off x="4321285" y="5425166"/>
          <a:ext cx="3102631" cy="1051504"/>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100">
              <a:latin typeface="メイリオ" panose="020B0604030504040204" pitchFamily="50" charset="-128"/>
              <a:ea typeface="メイリオ" panose="020B0604030504040204" pitchFamily="50" charset="-128"/>
              <a:cs typeface="メイリオ" panose="020B0604030504040204" pitchFamily="50" charset="-128"/>
            </a:rPr>
            <a:t>③従事割合を入力します。</a:t>
          </a:r>
          <a:endParaRPr lang="en-US" altLang="ja-JP" sz="1100">
            <a:latin typeface="メイリオ" panose="020B0604030504040204" pitchFamily="50" charset="-128"/>
            <a:ea typeface="メイリオ" panose="020B0604030504040204" pitchFamily="50" charset="-128"/>
            <a:cs typeface="メイリオ" panose="020B0604030504040204" pitchFamily="50" charset="-128"/>
          </a:endParaRPr>
        </a:p>
        <a:p>
          <a:r>
            <a:rPr lang="en-US" altLang="ja-JP" sz="1100">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100">
              <a:latin typeface="メイリオ" panose="020B0604030504040204" pitchFamily="50" charset="-128"/>
              <a:ea typeface="メイリオ" panose="020B0604030504040204" pitchFamily="50" charset="-128"/>
              <a:cs typeface="メイリオ" panose="020B0604030504040204" pitchFamily="50" charset="-128"/>
            </a:rPr>
            <a:t>従事割合の合計は</a:t>
          </a:r>
          <a:r>
            <a:rPr lang="en-US" altLang="ja-JP" sz="1100">
              <a:latin typeface="メイリオ" panose="020B0604030504040204" pitchFamily="50" charset="-128"/>
              <a:ea typeface="メイリオ" panose="020B0604030504040204" pitchFamily="50" charset="-128"/>
              <a:cs typeface="メイリオ" panose="020B0604030504040204" pitchFamily="50" charset="-128"/>
            </a:rPr>
            <a:t>1.000</a:t>
          </a:r>
          <a:r>
            <a:rPr lang="ja-JP" altLang="en-US" sz="1100">
              <a:latin typeface="メイリオ" panose="020B0604030504040204" pitchFamily="50" charset="-128"/>
              <a:ea typeface="メイリオ" panose="020B0604030504040204" pitchFamily="50" charset="-128"/>
              <a:cs typeface="メイリオ" panose="020B0604030504040204" pitchFamily="50" charset="-128"/>
            </a:rPr>
            <a:t>になるように</a:t>
          </a:r>
          <a:endParaRPr lang="en-US" altLang="ja-JP" sz="11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100">
              <a:latin typeface="メイリオ" panose="020B0604030504040204" pitchFamily="50" charset="-128"/>
              <a:ea typeface="メイリオ" panose="020B0604030504040204" pitchFamily="50" charset="-128"/>
              <a:cs typeface="メイリオ" panose="020B0604030504040204" pitchFamily="50" charset="-128"/>
            </a:rPr>
            <a:t>　計上してください。</a:t>
          </a:r>
          <a:endParaRPr lang="en-US" altLang="ja-JP" sz="11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15</xdr:col>
      <xdr:colOff>10948</xdr:colOff>
      <xdr:row>35</xdr:row>
      <xdr:rowOff>10948</xdr:rowOff>
    </xdr:from>
    <xdr:to>
      <xdr:col>19</xdr:col>
      <xdr:colOff>268941</xdr:colOff>
      <xdr:row>36</xdr:row>
      <xdr:rowOff>22412</xdr:rowOff>
    </xdr:to>
    <xdr:sp macro="" textlink="">
      <xdr:nvSpPr>
        <xdr:cNvPr id="14" name="角丸四角形 13">
          <a:extLst>
            <a:ext uri="{FF2B5EF4-FFF2-40B4-BE49-F238E27FC236}">
              <a16:creationId xmlns:a16="http://schemas.microsoft.com/office/drawing/2014/main" id="{00000000-0008-0000-0300-00000E000000}"/>
            </a:ext>
          </a:extLst>
        </xdr:cNvPr>
        <xdr:cNvSpPr/>
      </xdr:nvSpPr>
      <xdr:spPr>
        <a:xfrm>
          <a:off x="4280776" y="8846207"/>
          <a:ext cx="1396613" cy="263274"/>
        </a:xfrm>
        <a:prstGeom prst="roundRect">
          <a:avLst>
            <a:gd name="adj" fmla="val 5369"/>
          </a:avLst>
        </a:prstGeom>
        <a:noFill/>
        <a:ln w="25400">
          <a:solidFill>
            <a:schemeClr val="tx2"/>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17</xdr:col>
      <xdr:colOff>22927</xdr:colOff>
      <xdr:row>34</xdr:row>
      <xdr:rowOff>190244</xdr:rowOff>
    </xdr:from>
    <xdr:to>
      <xdr:col>18</xdr:col>
      <xdr:colOff>163622</xdr:colOff>
      <xdr:row>36</xdr:row>
      <xdr:rowOff>95826</xdr:rowOff>
    </xdr:to>
    <xdr:sp macro="" textlink="">
      <xdr:nvSpPr>
        <xdr:cNvPr id="16" name="テキスト ボックス 16">
          <a:extLst>
            <a:ext uri="{FF2B5EF4-FFF2-40B4-BE49-F238E27FC236}">
              <a16:creationId xmlns:a16="http://schemas.microsoft.com/office/drawing/2014/main" id="{00000000-0008-0000-0300-000010000000}"/>
            </a:ext>
          </a:extLst>
        </xdr:cNvPr>
        <xdr:cNvSpPr txBox="1"/>
      </xdr:nvSpPr>
      <xdr:spPr>
        <a:xfrm>
          <a:off x="4862065" y="8773692"/>
          <a:ext cx="425350" cy="409203"/>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chemeClr val="tx2"/>
              </a:solidFill>
            </a:rPr>
            <a:t>④</a:t>
          </a:r>
        </a:p>
      </xdr:txBody>
    </xdr:sp>
    <xdr:clientData/>
  </xdr:twoCellAnchor>
  <xdr:twoCellAnchor>
    <xdr:from>
      <xdr:col>15</xdr:col>
      <xdr:colOff>12887</xdr:colOff>
      <xdr:row>44</xdr:row>
      <xdr:rowOff>11206</xdr:rowOff>
    </xdr:from>
    <xdr:to>
      <xdr:col>20</xdr:col>
      <xdr:colOff>0</xdr:colOff>
      <xdr:row>44</xdr:row>
      <xdr:rowOff>251809</xdr:rowOff>
    </xdr:to>
    <xdr:sp macro="" textlink="">
      <xdr:nvSpPr>
        <xdr:cNvPr id="17" name="角丸四角形 16">
          <a:extLst>
            <a:ext uri="{FF2B5EF4-FFF2-40B4-BE49-F238E27FC236}">
              <a16:creationId xmlns:a16="http://schemas.microsoft.com/office/drawing/2014/main" id="{00000000-0008-0000-0300-000011000000}"/>
            </a:ext>
          </a:extLst>
        </xdr:cNvPr>
        <xdr:cNvSpPr/>
      </xdr:nvSpPr>
      <xdr:spPr>
        <a:xfrm>
          <a:off x="4282715" y="11112758"/>
          <a:ext cx="1410388" cy="240603"/>
        </a:xfrm>
        <a:prstGeom prst="roundRect">
          <a:avLst/>
        </a:prstGeom>
        <a:noFill/>
        <a:ln w="25400">
          <a:solidFill>
            <a:schemeClr val="tx2"/>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17</xdr:col>
      <xdr:colOff>78441</xdr:colOff>
      <xdr:row>43</xdr:row>
      <xdr:rowOff>168089</xdr:rowOff>
    </xdr:from>
    <xdr:to>
      <xdr:col>18</xdr:col>
      <xdr:colOff>219136</xdr:colOff>
      <xdr:row>45</xdr:row>
      <xdr:rowOff>73671</xdr:rowOff>
    </xdr:to>
    <xdr:sp macro="" textlink="">
      <xdr:nvSpPr>
        <xdr:cNvPr id="18" name="テキスト ボックス 16">
          <a:extLst>
            <a:ext uri="{FF2B5EF4-FFF2-40B4-BE49-F238E27FC236}">
              <a16:creationId xmlns:a16="http://schemas.microsoft.com/office/drawing/2014/main" id="{00000000-0008-0000-0300-000012000000}"/>
            </a:ext>
          </a:extLst>
        </xdr:cNvPr>
        <xdr:cNvSpPr txBox="1"/>
      </xdr:nvSpPr>
      <xdr:spPr>
        <a:xfrm>
          <a:off x="4936191" y="8349006"/>
          <a:ext cx="426445"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chemeClr val="tx2"/>
              </a:solidFill>
            </a:rPr>
            <a:t>④</a:t>
          </a:r>
        </a:p>
      </xdr:txBody>
    </xdr:sp>
    <xdr:clientData/>
  </xdr:twoCellAnchor>
  <xdr:twoCellAnchor>
    <xdr:from>
      <xdr:col>20</xdr:col>
      <xdr:colOff>108819</xdr:colOff>
      <xdr:row>26</xdr:row>
      <xdr:rowOff>41488</xdr:rowOff>
    </xdr:from>
    <xdr:to>
      <xdr:col>31</xdr:col>
      <xdr:colOff>455448</xdr:colOff>
      <xdr:row>29</xdr:row>
      <xdr:rowOff>186426</xdr:rowOff>
    </xdr:to>
    <xdr:sp macro="" textlink="">
      <xdr:nvSpPr>
        <xdr:cNvPr id="20" name="角丸四角形 19">
          <a:extLst>
            <a:ext uri="{FF2B5EF4-FFF2-40B4-BE49-F238E27FC236}">
              <a16:creationId xmlns:a16="http://schemas.microsoft.com/office/drawing/2014/main" id="{00000000-0008-0000-0300-000014000000}"/>
            </a:ext>
          </a:extLst>
        </xdr:cNvPr>
        <xdr:cNvSpPr/>
      </xdr:nvSpPr>
      <xdr:spPr>
        <a:xfrm>
          <a:off x="5486612" y="6557902"/>
          <a:ext cx="5006215" cy="880662"/>
        </a:xfrm>
        <a:prstGeom prst="roundRect">
          <a:avLst/>
        </a:prstGeom>
        <a:solidFill>
          <a:schemeClr val="bg1"/>
        </a:solidFill>
        <a:ln w="25400">
          <a:solidFill>
            <a:schemeClr val="tx2"/>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200">
              <a:latin typeface="メイリオ" panose="020B0604030504040204" pitchFamily="50" charset="-128"/>
              <a:ea typeface="メイリオ" panose="020B0604030504040204" pitchFamily="50" charset="-128"/>
              <a:cs typeface="メイリオ" panose="020B0604030504040204" pitchFamily="50" charset="-128"/>
            </a:rPr>
            <a:t>④協力・連携（国年）の現要額は、</a:t>
          </a:r>
          <a:r>
            <a:rPr lang="ja-JP" altLang="en-US"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国民年金等事務費決算</a:t>
          </a:r>
          <a:r>
            <a:rPr lang="en-US" altLang="ja-JP"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見込</a:t>
          </a:r>
          <a:r>
            <a:rPr lang="en-US" altLang="ja-JP"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a:t>
          </a:r>
        </a:p>
        <a:p>
          <a:r>
            <a:rPr lang="ja-JP" altLang="en-US"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　報告書様式第</a:t>
          </a:r>
          <a:r>
            <a:rPr lang="en-US" altLang="ja-JP"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4</a:t>
          </a:r>
          <a:r>
            <a:rPr lang="ja-JP" altLang="en-US"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号の「給料～」欄に忘れずに計上してください。</a:t>
          </a:r>
          <a:endParaRPr lang="en-US" altLang="ja-JP"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15</xdr:col>
      <xdr:colOff>10949</xdr:colOff>
      <xdr:row>37</xdr:row>
      <xdr:rowOff>0</xdr:rowOff>
    </xdr:from>
    <xdr:to>
      <xdr:col>19</xdr:col>
      <xdr:colOff>280147</xdr:colOff>
      <xdr:row>38</xdr:row>
      <xdr:rowOff>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a:xfrm>
          <a:off x="4280777" y="9338879"/>
          <a:ext cx="1407818" cy="251811"/>
        </a:xfrm>
        <a:prstGeom prst="roundRect">
          <a:avLst/>
        </a:prstGeom>
        <a:noFill/>
        <a:ln w="25400">
          <a:solidFill>
            <a:schemeClr val="tx2"/>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17</xdr:col>
      <xdr:colOff>34132</xdr:colOff>
      <xdr:row>36</xdr:row>
      <xdr:rowOff>190758</xdr:rowOff>
    </xdr:from>
    <xdr:to>
      <xdr:col>18</xdr:col>
      <xdr:colOff>174827</xdr:colOff>
      <xdr:row>38</xdr:row>
      <xdr:rowOff>96340</xdr:rowOff>
    </xdr:to>
    <xdr:sp macro="" textlink="">
      <xdr:nvSpPr>
        <xdr:cNvPr id="25" name="テキスト ボックス 16">
          <a:extLst>
            <a:ext uri="{FF2B5EF4-FFF2-40B4-BE49-F238E27FC236}">
              <a16:creationId xmlns:a16="http://schemas.microsoft.com/office/drawing/2014/main" id="{00000000-0008-0000-0300-000019000000}"/>
            </a:ext>
          </a:extLst>
        </xdr:cNvPr>
        <xdr:cNvSpPr txBox="1"/>
      </xdr:nvSpPr>
      <xdr:spPr>
        <a:xfrm>
          <a:off x="4873270" y="9277827"/>
          <a:ext cx="425350" cy="409203"/>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chemeClr val="tx2"/>
              </a:solidFill>
            </a:rPr>
            <a:t>⑤</a:t>
          </a:r>
        </a:p>
      </xdr:txBody>
    </xdr:sp>
    <xdr:clientData/>
  </xdr:twoCellAnchor>
  <xdr:twoCellAnchor>
    <xdr:from>
      <xdr:col>15</xdr:col>
      <xdr:colOff>12886</xdr:colOff>
      <xdr:row>45</xdr:row>
      <xdr:rowOff>246528</xdr:rowOff>
    </xdr:from>
    <xdr:to>
      <xdr:col>20</xdr:col>
      <xdr:colOff>11206</xdr:colOff>
      <xdr:row>47</xdr:row>
      <xdr:rowOff>11207</xdr:rowOff>
    </xdr:to>
    <xdr:sp macro="" textlink="">
      <xdr:nvSpPr>
        <xdr:cNvPr id="26" name="角丸四角形 25">
          <a:extLst>
            <a:ext uri="{FF2B5EF4-FFF2-40B4-BE49-F238E27FC236}">
              <a16:creationId xmlns:a16="http://schemas.microsoft.com/office/drawing/2014/main" id="{00000000-0008-0000-0300-00001A000000}"/>
            </a:ext>
          </a:extLst>
        </xdr:cNvPr>
        <xdr:cNvSpPr/>
      </xdr:nvSpPr>
      <xdr:spPr>
        <a:xfrm>
          <a:off x="4383180" y="9009528"/>
          <a:ext cx="1455085" cy="257738"/>
        </a:xfrm>
        <a:prstGeom prst="roundRect">
          <a:avLst/>
        </a:prstGeom>
        <a:noFill/>
        <a:ln w="25400">
          <a:solidFill>
            <a:schemeClr val="tx2"/>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17</xdr:col>
      <xdr:colOff>78440</xdr:colOff>
      <xdr:row>45</xdr:row>
      <xdr:rowOff>187388</xdr:rowOff>
    </xdr:from>
    <xdr:to>
      <xdr:col>18</xdr:col>
      <xdr:colOff>190499</xdr:colOff>
      <xdr:row>47</xdr:row>
      <xdr:rowOff>92970</xdr:rowOff>
    </xdr:to>
    <xdr:sp macro="" textlink="">
      <xdr:nvSpPr>
        <xdr:cNvPr id="27" name="テキスト ボックス 16">
          <a:extLst>
            <a:ext uri="{FF2B5EF4-FFF2-40B4-BE49-F238E27FC236}">
              <a16:creationId xmlns:a16="http://schemas.microsoft.com/office/drawing/2014/main" id="{00000000-0008-0000-0300-00001B000000}"/>
            </a:ext>
          </a:extLst>
        </xdr:cNvPr>
        <xdr:cNvSpPr txBox="1"/>
      </xdr:nvSpPr>
      <xdr:spPr>
        <a:xfrm rot="10800000" flipV="1">
          <a:off x="4936190" y="8855138"/>
          <a:ext cx="397809"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chemeClr val="tx2"/>
              </a:solidFill>
            </a:rPr>
            <a:t>⑤</a:t>
          </a:r>
        </a:p>
      </xdr:txBody>
    </xdr:sp>
    <xdr:clientData/>
  </xdr:twoCellAnchor>
  <xdr:twoCellAnchor>
    <xdr:from>
      <xdr:col>20</xdr:col>
      <xdr:colOff>87938</xdr:colOff>
      <xdr:row>30</xdr:row>
      <xdr:rowOff>2058</xdr:rowOff>
    </xdr:from>
    <xdr:to>
      <xdr:col>31</xdr:col>
      <xdr:colOff>394137</xdr:colOff>
      <xdr:row>34</xdr:row>
      <xdr:rowOff>109481</xdr:rowOff>
    </xdr:to>
    <xdr:sp macro="" textlink="">
      <xdr:nvSpPr>
        <xdr:cNvPr id="28" name="角丸四角形 27">
          <a:extLst>
            <a:ext uri="{FF2B5EF4-FFF2-40B4-BE49-F238E27FC236}">
              <a16:creationId xmlns:a16="http://schemas.microsoft.com/office/drawing/2014/main" id="{00000000-0008-0000-0300-00001C000000}"/>
            </a:ext>
          </a:extLst>
        </xdr:cNvPr>
        <xdr:cNvSpPr/>
      </xdr:nvSpPr>
      <xdr:spPr>
        <a:xfrm>
          <a:off x="5465731" y="7499437"/>
          <a:ext cx="4965785" cy="1088389"/>
        </a:xfrm>
        <a:prstGeom prst="roundRect">
          <a:avLst/>
        </a:prstGeom>
        <a:solidFill>
          <a:schemeClr val="bg1"/>
        </a:solidFill>
        <a:ln w="25400">
          <a:solidFill>
            <a:schemeClr val="tx2"/>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200">
              <a:latin typeface="メイリオ" panose="020B0604030504040204" pitchFamily="50" charset="-128"/>
              <a:ea typeface="メイリオ" panose="020B0604030504040204" pitchFamily="50" charset="-128"/>
              <a:cs typeface="メイリオ" panose="020B0604030504040204" pitchFamily="50" charset="-128"/>
            </a:rPr>
            <a:t>⑤協力・連携（給付金）の現要額は、</a:t>
          </a:r>
          <a:r>
            <a:rPr lang="ja-JP" altLang="en-US"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年金生活者支援給付金事務費</a:t>
          </a:r>
          <a:endParaRPr lang="en-US" altLang="ja-JP"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endParaRPr>
        </a:p>
        <a:p>
          <a:r>
            <a:rPr lang="en-US" altLang="ja-JP"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   </a:t>
          </a:r>
          <a:r>
            <a:rPr lang="ja-JP" altLang="en-US"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決算</a:t>
          </a:r>
          <a:r>
            <a:rPr lang="en-US" altLang="ja-JP"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見込</a:t>
          </a:r>
          <a:r>
            <a:rPr lang="en-US" altLang="ja-JP"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報告書様式第</a:t>
          </a:r>
          <a:r>
            <a:rPr lang="en-US" altLang="ja-JP"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4</a:t>
          </a:r>
          <a:r>
            <a:rPr lang="ja-JP" altLang="en-US"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号の「給料～」欄に忘れずに計上</a:t>
          </a:r>
          <a:endParaRPr lang="en-US" altLang="ja-JP"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　してください。</a:t>
          </a:r>
          <a:endParaRPr lang="en-US" altLang="ja-JP"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26</xdr:col>
      <xdr:colOff>32847</xdr:colOff>
      <xdr:row>1</xdr:row>
      <xdr:rowOff>17772</xdr:rowOff>
    </xdr:from>
    <xdr:to>
      <xdr:col>34</xdr:col>
      <xdr:colOff>315310</xdr:colOff>
      <xdr:row>7</xdr:row>
      <xdr:rowOff>144443</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6864571" y="184186"/>
          <a:ext cx="5204808" cy="1624395"/>
        </a:xfrm>
        <a:prstGeom prst="rect">
          <a:avLst/>
        </a:prstGeom>
        <a:solidFill>
          <a:schemeClr val="bg1"/>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ysClr val="windowText" lastClr="000000"/>
              </a:solidFill>
            </a:rPr>
            <a:t>○フルタイム以外の職員については、</a:t>
          </a:r>
          <a:endParaRPr kumimoji="1" lang="en-US" altLang="ja-JP" sz="1100" b="1">
            <a:solidFill>
              <a:sysClr val="windowText" lastClr="000000"/>
            </a:solidFill>
          </a:endParaRPr>
        </a:p>
        <a:p>
          <a:pPr algn="l"/>
          <a:r>
            <a:rPr kumimoji="1" lang="ja-JP" altLang="en-US" sz="1100" b="1">
              <a:solidFill>
                <a:srgbClr val="FF0000"/>
              </a:solidFill>
            </a:rPr>
            <a:t>　・給与等 → </a:t>
          </a:r>
          <a:r>
            <a:rPr kumimoji="1" lang="ja-JP" altLang="en-US" sz="1100" b="1" u="sng">
              <a:solidFill>
                <a:srgbClr val="FF0000"/>
              </a:solidFill>
            </a:rPr>
            <a:t>物件費</a:t>
          </a:r>
          <a:r>
            <a:rPr kumimoji="1" lang="ja-JP" altLang="en-US" sz="1100" b="1">
              <a:solidFill>
                <a:srgbClr val="FF0000"/>
              </a:solidFill>
            </a:rPr>
            <a:t>で計上</a:t>
          </a:r>
          <a:endParaRPr kumimoji="1" lang="en-US" altLang="ja-JP" sz="1100" b="1">
            <a:solidFill>
              <a:srgbClr val="FF0000"/>
            </a:solidFill>
          </a:endParaRPr>
        </a:p>
        <a:p>
          <a:pPr algn="l"/>
          <a:r>
            <a:rPr kumimoji="1" lang="ja-JP" altLang="en-US" sz="1100" b="1">
              <a:solidFill>
                <a:srgbClr val="FF0000"/>
              </a:solidFill>
            </a:rPr>
            <a:t>　・社会保険料負担金、子ども・子育て拠出金 → </a:t>
          </a:r>
          <a:r>
            <a:rPr kumimoji="1" lang="ja-JP" altLang="en-US" sz="1100" b="1" u="sng">
              <a:solidFill>
                <a:srgbClr val="FF0000"/>
              </a:solidFill>
            </a:rPr>
            <a:t>人件費</a:t>
          </a:r>
          <a:r>
            <a:rPr kumimoji="1" lang="ja-JP" altLang="en-US" sz="1100" b="1">
              <a:solidFill>
                <a:srgbClr val="FF0000"/>
              </a:solidFill>
            </a:rPr>
            <a:t>で計上</a:t>
          </a:r>
          <a:r>
            <a:rPr kumimoji="1" lang="ja-JP" altLang="en-US" sz="1100" b="1">
              <a:solidFill>
                <a:sysClr val="windowText" lastClr="000000"/>
              </a:solidFill>
            </a:rPr>
            <a:t>となります。</a:t>
          </a:r>
          <a:endParaRPr kumimoji="1" lang="en-US" altLang="ja-JP" sz="1100" b="1">
            <a:solidFill>
              <a:sysClr val="windowText" lastClr="000000"/>
            </a:solidFill>
          </a:endParaRPr>
        </a:p>
        <a:p>
          <a:pPr algn="l"/>
          <a:endParaRPr kumimoji="1" lang="en-US" altLang="ja-JP" sz="1100" b="0">
            <a:solidFill>
              <a:sysClr val="windowText" lastClr="000000"/>
            </a:solidFill>
          </a:endParaRPr>
        </a:p>
        <a:p>
          <a:pPr algn="l"/>
          <a:r>
            <a:rPr kumimoji="1" lang="en-US" altLang="ja-JP" sz="1100" b="0">
              <a:solidFill>
                <a:sysClr val="windowText" lastClr="000000"/>
              </a:solidFill>
            </a:rPr>
            <a:t>※</a:t>
          </a:r>
          <a:r>
            <a:rPr kumimoji="1" lang="ja-JP" altLang="en-US" sz="1100" b="0">
              <a:solidFill>
                <a:sysClr val="windowText" lastClr="000000"/>
              </a:solidFill>
            </a:rPr>
            <a:t>フルタイム勤務の場合、非常勤職員等であっても、すべて</a:t>
          </a:r>
          <a:r>
            <a:rPr kumimoji="1" lang="ja-JP" altLang="en-US" sz="1100" b="1" u="sng">
              <a:solidFill>
                <a:sysClr val="windowText" lastClr="000000"/>
              </a:solidFill>
            </a:rPr>
            <a:t>人件費での計上</a:t>
          </a:r>
          <a:r>
            <a:rPr kumimoji="1" lang="ja-JP" altLang="en-US" sz="1100" b="0">
              <a:solidFill>
                <a:sysClr val="windowText" lastClr="000000"/>
              </a:solidFill>
            </a:rPr>
            <a:t>となり、</a:t>
          </a:r>
          <a:endParaRPr kumimoji="1" lang="en-US" altLang="ja-JP" sz="1100" b="0">
            <a:solidFill>
              <a:sysClr val="windowText" lastClr="000000"/>
            </a:solidFill>
          </a:endParaRPr>
        </a:p>
        <a:p>
          <a:pPr algn="l"/>
          <a:r>
            <a:rPr kumimoji="1" lang="ja-JP" altLang="en-US" sz="1100" b="1" u="none">
              <a:solidFill>
                <a:sysClr val="windowText" lastClr="000000"/>
              </a:solidFill>
            </a:rPr>
            <a:t>　</a:t>
          </a:r>
          <a:r>
            <a:rPr kumimoji="1" lang="ja-JP" altLang="en-US" sz="1100" b="1" u="sng">
              <a:solidFill>
                <a:sysClr val="windowText" lastClr="000000"/>
              </a:solidFill>
            </a:rPr>
            <a:t>物件費で計上することはできません</a:t>
          </a:r>
          <a:r>
            <a:rPr kumimoji="1" lang="ja-JP" altLang="en-US" sz="1100" b="0">
              <a:solidFill>
                <a:sysClr val="windowText" lastClr="000000"/>
              </a:solidFill>
            </a:rPr>
            <a:t>のでご注意ください。</a:t>
          </a:r>
        </a:p>
      </xdr:txBody>
    </xdr:sp>
    <xdr:clientData/>
  </xdr:twoCellAnchor>
  <xdr:twoCellAnchor>
    <xdr:from>
      <xdr:col>15</xdr:col>
      <xdr:colOff>32844</xdr:colOff>
      <xdr:row>26</xdr:row>
      <xdr:rowOff>10948</xdr:rowOff>
    </xdr:from>
    <xdr:to>
      <xdr:col>20</xdr:col>
      <xdr:colOff>3336</xdr:colOff>
      <xdr:row>26</xdr:row>
      <xdr:rowOff>239806</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a:xfrm>
          <a:off x="4302672" y="6579914"/>
          <a:ext cx="1393767" cy="228858"/>
        </a:xfrm>
        <a:prstGeom prst="roundRect">
          <a:avLst/>
        </a:prstGeom>
        <a:noFill/>
        <a:ln w="25400" cap="flat" cmpd="sng" algn="ctr">
          <a:solidFill>
            <a:srgbClr val="0070C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xdr:txBody>
    </xdr:sp>
    <xdr:clientData/>
  </xdr:twoCellAnchor>
  <xdr:twoCellAnchor>
    <xdr:from>
      <xdr:col>15</xdr:col>
      <xdr:colOff>21896</xdr:colOff>
      <xdr:row>28</xdr:row>
      <xdr:rowOff>0</xdr:rowOff>
    </xdr:from>
    <xdr:to>
      <xdr:col>20</xdr:col>
      <xdr:colOff>3336</xdr:colOff>
      <xdr:row>28</xdr:row>
      <xdr:rowOff>240366</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a:xfrm>
          <a:off x="4291724" y="7072586"/>
          <a:ext cx="1404715" cy="240366"/>
        </a:xfrm>
        <a:prstGeom prst="roundRect">
          <a:avLst/>
        </a:prstGeom>
        <a:noFill/>
        <a:ln w="25400" cap="flat" cmpd="sng" algn="ctr">
          <a:solidFill>
            <a:srgbClr val="0070C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xdr:txBody>
    </xdr:sp>
    <xdr:clientData/>
  </xdr:twoCellAnchor>
  <xdr:twoCellAnchor>
    <xdr:from>
      <xdr:col>11</xdr:col>
      <xdr:colOff>65689</xdr:colOff>
      <xdr:row>21</xdr:row>
      <xdr:rowOff>131380</xdr:rowOff>
    </xdr:from>
    <xdr:to>
      <xdr:col>12</xdr:col>
      <xdr:colOff>206384</xdr:colOff>
      <xdr:row>23</xdr:row>
      <xdr:rowOff>20175</xdr:rowOff>
    </xdr:to>
    <xdr:sp macro="" textlink="">
      <xdr:nvSpPr>
        <xdr:cNvPr id="29" name="テキスト ボックス 16">
          <a:extLst>
            <a:ext uri="{FF2B5EF4-FFF2-40B4-BE49-F238E27FC236}">
              <a16:creationId xmlns:a16="http://schemas.microsoft.com/office/drawing/2014/main" id="{00000000-0008-0000-0300-00001D000000}"/>
            </a:ext>
          </a:extLst>
        </xdr:cNvPr>
        <xdr:cNvSpPr txBox="1"/>
      </xdr:nvSpPr>
      <xdr:spPr>
        <a:xfrm>
          <a:off x="3196896" y="5441294"/>
          <a:ext cx="425350"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800" b="1" i="0" u="none" strike="noStrike" kern="1200" cap="none" spc="0" normalizeH="0" baseline="0" noProof="0">
              <a:ln>
                <a:noFill/>
              </a:ln>
              <a:solidFill>
                <a:srgbClr val="FF0000"/>
              </a:solidFill>
              <a:effectLst/>
              <a:uLnTx/>
              <a:uFillTx/>
              <a:latin typeface="Calibri"/>
              <a:ea typeface="ＭＳ Ｐゴシック" panose="020B0600070205080204" pitchFamily="50" charset="-128"/>
              <a:cs typeface="+mn-cs"/>
            </a:rPr>
            <a:t>③</a:t>
          </a:r>
        </a:p>
      </xdr:txBody>
    </xdr:sp>
    <xdr:clientData/>
  </xdr:twoCellAnchor>
  <xdr:twoCellAnchor>
    <xdr:from>
      <xdr:col>0</xdr:col>
      <xdr:colOff>212397</xdr:colOff>
      <xdr:row>5</xdr:row>
      <xdr:rowOff>137947</xdr:rowOff>
    </xdr:from>
    <xdr:to>
      <xdr:col>4</xdr:col>
      <xdr:colOff>240950</xdr:colOff>
      <xdr:row>6</xdr:row>
      <xdr:rowOff>271984</xdr:rowOff>
    </xdr:to>
    <xdr:sp macro="" textlink="">
      <xdr:nvSpPr>
        <xdr:cNvPr id="30" name="テキスト ボックス 16">
          <a:extLst>
            <a:ext uri="{FF2B5EF4-FFF2-40B4-BE49-F238E27FC236}">
              <a16:creationId xmlns:a16="http://schemas.microsoft.com/office/drawing/2014/main" id="{00000000-0008-0000-0300-00001E000000}"/>
            </a:ext>
          </a:extLst>
        </xdr:cNvPr>
        <xdr:cNvSpPr txBox="1"/>
      </xdr:nvSpPr>
      <xdr:spPr>
        <a:xfrm>
          <a:off x="212397" y="1206499"/>
          <a:ext cx="1079587" cy="388037"/>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r>
            <a:rPr kumimoji="1" lang="en-US" altLang="ja-JP" b="1">
              <a:solidFill>
                <a:srgbClr val="FF0000"/>
              </a:solidFill>
            </a:rPr>
            <a:t>-1</a:t>
          </a:r>
          <a:endParaRPr kumimoji="1" lang="ja-JP" altLang="en-US" b="1">
            <a:solidFill>
              <a:srgbClr val="FF0000"/>
            </a:solidFill>
          </a:endParaRPr>
        </a:p>
      </xdr:txBody>
    </xdr:sp>
    <xdr:clientData/>
  </xdr:twoCellAnchor>
  <xdr:twoCellAnchor>
    <xdr:from>
      <xdr:col>17</xdr:col>
      <xdr:colOff>28466</xdr:colOff>
      <xdr:row>25</xdr:row>
      <xdr:rowOff>182000</xdr:rowOff>
    </xdr:from>
    <xdr:to>
      <xdr:col>18</xdr:col>
      <xdr:colOff>169161</xdr:colOff>
      <xdr:row>27</xdr:row>
      <xdr:rowOff>87582</xdr:rowOff>
    </xdr:to>
    <xdr:sp macro="" textlink="">
      <xdr:nvSpPr>
        <xdr:cNvPr id="31" name="テキスト ボックス 16">
          <a:extLst>
            <a:ext uri="{FF2B5EF4-FFF2-40B4-BE49-F238E27FC236}">
              <a16:creationId xmlns:a16="http://schemas.microsoft.com/office/drawing/2014/main" id="{00000000-0008-0000-0300-00001F000000}"/>
            </a:ext>
          </a:extLst>
        </xdr:cNvPr>
        <xdr:cNvSpPr txBox="1"/>
      </xdr:nvSpPr>
      <xdr:spPr>
        <a:xfrm>
          <a:off x="4867604" y="6499155"/>
          <a:ext cx="425350" cy="409203"/>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chemeClr val="tx2"/>
              </a:solidFill>
            </a:rPr>
            <a:t>④</a:t>
          </a:r>
        </a:p>
      </xdr:txBody>
    </xdr:sp>
    <xdr:clientData/>
  </xdr:twoCellAnchor>
  <xdr:twoCellAnchor>
    <xdr:from>
      <xdr:col>17</xdr:col>
      <xdr:colOff>39414</xdr:colOff>
      <xdr:row>27</xdr:row>
      <xdr:rowOff>196135</xdr:rowOff>
    </xdr:from>
    <xdr:to>
      <xdr:col>18</xdr:col>
      <xdr:colOff>180109</xdr:colOff>
      <xdr:row>29</xdr:row>
      <xdr:rowOff>101717</xdr:rowOff>
    </xdr:to>
    <xdr:sp macro="" textlink="">
      <xdr:nvSpPr>
        <xdr:cNvPr id="32" name="テキスト ボックス 16">
          <a:extLst>
            <a:ext uri="{FF2B5EF4-FFF2-40B4-BE49-F238E27FC236}">
              <a16:creationId xmlns:a16="http://schemas.microsoft.com/office/drawing/2014/main" id="{00000000-0008-0000-0300-000020000000}"/>
            </a:ext>
          </a:extLst>
        </xdr:cNvPr>
        <xdr:cNvSpPr txBox="1"/>
      </xdr:nvSpPr>
      <xdr:spPr>
        <a:xfrm>
          <a:off x="4878552" y="7016911"/>
          <a:ext cx="425350" cy="409203"/>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chemeClr val="tx2"/>
              </a:solidFill>
            </a:rPr>
            <a:t>⑤</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17</xdr:col>
      <xdr:colOff>0</xdr:colOff>
      <xdr:row>39</xdr:row>
      <xdr:rowOff>0</xdr:rowOff>
    </xdr:from>
    <xdr:to>
      <xdr:col>19</xdr:col>
      <xdr:colOff>248209</xdr:colOff>
      <xdr:row>39</xdr:row>
      <xdr:rowOff>201707</xdr:rowOff>
    </xdr:to>
    <xdr:sp macro="" textlink="">
      <xdr:nvSpPr>
        <xdr:cNvPr id="12" name="右矢印 11">
          <a:extLst>
            <a:ext uri="{FF2B5EF4-FFF2-40B4-BE49-F238E27FC236}">
              <a16:creationId xmlns:a16="http://schemas.microsoft.com/office/drawing/2014/main" id="{00000000-0008-0000-0400-00000C000000}"/>
            </a:ext>
          </a:extLst>
        </xdr:cNvPr>
        <xdr:cNvSpPr/>
      </xdr:nvSpPr>
      <xdr:spPr>
        <a:xfrm rot="10800000">
          <a:off x="4857750" y="7153275"/>
          <a:ext cx="819709" cy="201707"/>
        </a:xfrm>
        <a:prstGeom prst="rightArrow">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20</xdr:col>
      <xdr:colOff>0</xdr:colOff>
      <xdr:row>39</xdr:row>
      <xdr:rowOff>0</xdr:rowOff>
    </xdr:from>
    <xdr:to>
      <xdr:col>26</xdr:col>
      <xdr:colOff>1</xdr:colOff>
      <xdr:row>41</xdr:row>
      <xdr:rowOff>44823</xdr:rowOff>
    </xdr:to>
    <xdr:sp macro="" textlink="">
      <xdr:nvSpPr>
        <xdr:cNvPr id="13" name="角丸四角形 12">
          <a:extLst>
            <a:ext uri="{FF2B5EF4-FFF2-40B4-BE49-F238E27FC236}">
              <a16:creationId xmlns:a16="http://schemas.microsoft.com/office/drawing/2014/main" id="{00000000-0008-0000-0400-00000D000000}"/>
            </a:ext>
          </a:extLst>
        </xdr:cNvPr>
        <xdr:cNvSpPr/>
      </xdr:nvSpPr>
      <xdr:spPr>
        <a:xfrm>
          <a:off x="5715000" y="7153275"/>
          <a:ext cx="1714501" cy="540123"/>
        </a:xfrm>
        <a:prstGeom prst="round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従事割合合計が１以外の場合、エラーと表示されます。</a:t>
          </a:r>
        </a:p>
      </xdr:txBody>
    </xdr:sp>
    <xdr:clientData/>
  </xdr:twoCellAnchor>
  <xdr:twoCellAnchor>
    <xdr:from>
      <xdr:col>0</xdr:col>
      <xdr:colOff>33618</xdr:colOff>
      <xdr:row>0</xdr:row>
      <xdr:rowOff>56030</xdr:rowOff>
    </xdr:from>
    <xdr:to>
      <xdr:col>25</xdr:col>
      <xdr:colOff>257287</xdr:colOff>
      <xdr:row>5</xdr:row>
      <xdr:rowOff>175172</xdr:rowOff>
    </xdr:to>
    <xdr:sp macro="" textlink="">
      <xdr:nvSpPr>
        <xdr:cNvPr id="6" name="角丸四角形 5">
          <a:extLst>
            <a:ext uri="{FF2B5EF4-FFF2-40B4-BE49-F238E27FC236}">
              <a16:creationId xmlns:a16="http://schemas.microsoft.com/office/drawing/2014/main" id="{00000000-0008-0000-0400-000006000000}"/>
            </a:ext>
          </a:extLst>
        </xdr:cNvPr>
        <xdr:cNvSpPr/>
      </xdr:nvSpPr>
      <xdr:spPr>
        <a:xfrm>
          <a:off x="33618" y="56030"/>
          <a:ext cx="6915255" cy="1187694"/>
        </a:xfrm>
        <a:prstGeom prst="roundRect">
          <a:avLst/>
        </a:prstGeom>
        <a:solidFill>
          <a:srgbClr val="1F497D">
            <a:lumMod val="50000"/>
          </a:srgbClr>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 lastClr="FFFFFF"/>
              </a:solidFill>
              <a:effectLst/>
              <a:uLnTx/>
              <a:uFillTx/>
              <a:latin typeface="+mn-lt"/>
              <a:ea typeface="+mn-ea"/>
              <a:cs typeface="+mn-cs"/>
            </a:rPr>
            <a:t>フルタイム以外の職員については、</a:t>
          </a:r>
          <a:r>
            <a:rPr kumimoji="1" lang="ja-JP" altLang="en-US" sz="1100" b="1" i="0" u="none" strike="noStrike" kern="0" cap="none" spc="0" normalizeH="0" baseline="0" noProof="0">
              <a:ln>
                <a:noFill/>
              </a:ln>
              <a:solidFill>
                <a:srgbClr val="FFFF00"/>
              </a:solidFill>
              <a:effectLst/>
              <a:uLnTx/>
              <a:uFillTx/>
              <a:latin typeface="+mn-lt"/>
              <a:ea typeface="+mn-ea"/>
              <a:cs typeface="+mn-cs"/>
            </a:rPr>
            <a:t>給与等は物件費での計上、共済組合負担金、社会保険料負担金及び子ども・子育て拠出金は人件費での計上になります。</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 lastClr="FFFFFF"/>
              </a:solidFill>
              <a:effectLst/>
              <a:uLnTx/>
              <a:uFillTx/>
              <a:latin typeface="+mn-lt"/>
              <a:ea typeface="+mn-ea"/>
              <a:cs typeface="+mn-cs"/>
            </a:rPr>
            <a:t>フルタイム以外の職員で、共済組合負担金、社会保険料負担金及び子ども子育て拠出金の負担がある場合は、下の表に入力してください。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 lastClr="FFFFFF"/>
              </a:solidFill>
              <a:effectLst/>
              <a:uLnTx/>
              <a:uFillTx/>
              <a:latin typeface="+mn-lt"/>
              <a:ea typeface="+mn-ea"/>
              <a:cs typeface="+mn-cs"/>
            </a:rPr>
            <a:t>※</a:t>
          </a:r>
          <a:r>
            <a:rPr kumimoji="1" lang="ja-JP" altLang="en-US" sz="1100" b="0" i="0" u="none" strike="noStrike" kern="0" cap="none" spc="0" normalizeH="0" baseline="0" noProof="0">
              <a:ln>
                <a:noFill/>
              </a:ln>
              <a:solidFill>
                <a:sysClr val="window" lastClr="FFFFFF"/>
              </a:solidFill>
              <a:effectLst/>
              <a:uLnTx/>
              <a:uFillTx/>
              <a:latin typeface="+mn-lt"/>
              <a:ea typeface="+mn-ea"/>
              <a:cs typeface="+mn-cs"/>
            </a:rPr>
            <a:t>該当者が複数おり、従事割合が異なる場合は、シート</a:t>
          </a:r>
          <a:r>
            <a:rPr kumimoji="1" lang="en-US" altLang="ja-JP" sz="1100" b="0" i="0" u="none" strike="noStrike" kern="0" cap="none" spc="0" normalizeH="0" baseline="0" noProof="0">
              <a:ln>
                <a:noFill/>
              </a:ln>
              <a:solidFill>
                <a:sysClr val="window" lastClr="FFFFFF"/>
              </a:solidFill>
              <a:effectLst/>
              <a:uLnTx/>
              <a:uFillTx/>
              <a:latin typeface="+mn-lt"/>
              <a:ea typeface="+mn-ea"/>
              <a:cs typeface="+mn-cs"/>
            </a:rPr>
            <a:t>3-2</a:t>
          </a:r>
          <a:r>
            <a:rPr kumimoji="1" lang="ja-JP" altLang="en-US" sz="1100" b="0" i="0" u="none" strike="noStrike" kern="0" cap="none" spc="0" normalizeH="0" baseline="0" noProof="0">
              <a:ln>
                <a:noFill/>
              </a:ln>
              <a:solidFill>
                <a:sysClr val="window" lastClr="FFFFFF"/>
              </a:solidFill>
              <a:effectLst/>
              <a:uLnTx/>
              <a:uFillTx/>
              <a:latin typeface="+mn-lt"/>
              <a:ea typeface="+mn-ea"/>
              <a:cs typeface="+mn-cs"/>
            </a:rPr>
            <a:t>も使用してください。</a:t>
          </a:r>
        </a:p>
      </xdr:txBody>
    </xdr:sp>
    <xdr:clientData/>
  </xdr:twoCellAnchor>
  <xdr:twoCellAnchor>
    <xdr:from>
      <xdr:col>16</xdr:col>
      <xdr:colOff>0</xdr:colOff>
      <xdr:row>35</xdr:row>
      <xdr:rowOff>11206</xdr:rowOff>
    </xdr:from>
    <xdr:to>
      <xdr:col>19</xdr:col>
      <xdr:colOff>287991</xdr:colOff>
      <xdr:row>35</xdr:row>
      <xdr:rowOff>239806</xdr:rowOff>
    </xdr:to>
    <xdr:sp macro="" textlink="">
      <xdr:nvSpPr>
        <xdr:cNvPr id="5" name="角丸四角形 4">
          <a:extLst>
            <a:ext uri="{FF2B5EF4-FFF2-40B4-BE49-F238E27FC236}">
              <a16:creationId xmlns:a16="http://schemas.microsoft.com/office/drawing/2014/main" id="{00000000-0008-0000-0400-000005000000}"/>
            </a:ext>
          </a:extLst>
        </xdr:cNvPr>
        <xdr:cNvSpPr/>
      </xdr:nvSpPr>
      <xdr:spPr>
        <a:xfrm>
          <a:off x="4661647" y="6308912"/>
          <a:ext cx="1162050" cy="228600"/>
        </a:xfrm>
        <a:prstGeom prst="roundRect">
          <a:avLst/>
        </a:prstGeom>
        <a:noFill/>
        <a:ln w="25400" cap="flat" cmpd="sng" algn="ctr">
          <a:solidFill>
            <a:srgbClr val="0070C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xdr:txBody>
    </xdr:sp>
    <xdr:clientData/>
  </xdr:twoCellAnchor>
  <xdr:twoCellAnchor>
    <xdr:from>
      <xdr:col>16</xdr:col>
      <xdr:colOff>0</xdr:colOff>
      <xdr:row>37</xdr:row>
      <xdr:rowOff>11766</xdr:rowOff>
    </xdr:from>
    <xdr:to>
      <xdr:col>19</xdr:col>
      <xdr:colOff>287991</xdr:colOff>
      <xdr:row>37</xdr:row>
      <xdr:rowOff>240366</xdr:rowOff>
    </xdr:to>
    <xdr:sp macro="" textlink="">
      <xdr:nvSpPr>
        <xdr:cNvPr id="7" name="角丸四角形 6">
          <a:extLst>
            <a:ext uri="{FF2B5EF4-FFF2-40B4-BE49-F238E27FC236}">
              <a16:creationId xmlns:a16="http://schemas.microsoft.com/office/drawing/2014/main" id="{00000000-0008-0000-0400-000007000000}"/>
            </a:ext>
          </a:extLst>
        </xdr:cNvPr>
        <xdr:cNvSpPr/>
      </xdr:nvSpPr>
      <xdr:spPr>
        <a:xfrm>
          <a:off x="4661647" y="6802531"/>
          <a:ext cx="1162050" cy="228600"/>
        </a:xfrm>
        <a:prstGeom prst="roundRect">
          <a:avLst/>
        </a:prstGeom>
        <a:noFill/>
        <a:ln w="25400" cap="flat" cmpd="sng" algn="ctr">
          <a:solidFill>
            <a:srgbClr val="0070C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xdr:txBody>
    </xdr:sp>
    <xdr:clientData/>
  </xdr:twoCellAnchor>
  <xdr:twoCellAnchor>
    <xdr:from>
      <xdr:col>16</xdr:col>
      <xdr:colOff>0</xdr:colOff>
      <xdr:row>44</xdr:row>
      <xdr:rowOff>22411</xdr:rowOff>
    </xdr:from>
    <xdr:to>
      <xdr:col>19</xdr:col>
      <xdr:colOff>287991</xdr:colOff>
      <xdr:row>45</xdr:row>
      <xdr:rowOff>4482</xdr:rowOff>
    </xdr:to>
    <xdr:sp macro="" textlink="">
      <xdr:nvSpPr>
        <xdr:cNvPr id="11" name="角丸四角形 10">
          <a:extLst>
            <a:ext uri="{FF2B5EF4-FFF2-40B4-BE49-F238E27FC236}">
              <a16:creationId xmlns:a16="http://schemas.microsoft.com/office/drawing/2014/main" id="{00000000-0008-0000-0400-00000B000000}"/>
            </a:ext>
          </a:extLst>
        </xdr:cNvPr>
        <xdr:cNvSpPr/>
      </xdr:nvSpPr>
      <xdr:spPr>
        <a:xfrm>
          <a:off x="4661647" y="8538882"/>
          <a:ext cx="1162050" cy="228600"/>
        </a:xfrm>
        <a:prstGeom prst="roundRect">
          <a:avLst/>
        </a:prstGeom>
        <a:noFill/>
        <a:ln w="25400" cap="flat" cmpd="sng" algn="ctr">
          <a:solidFill>
            <a:srgbClr val="0070C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xdr:txBody>
    </xdr:sp>
    <xdr:clientData/>
  </xdr:twoCellAnchor>
  <xdr:twoCellAnchor>
    <xdr:from>
      <xdr:col>16</xdr:col>
      <xdr:colOff>0</xdr:colOff>
      <xdr:row>46</xdr:row>
      <xdr:rowOff>11767</xdr:rowOff>
    </xdr:from>
    <xdr:to>
      <xdr:col>19</xdr:col>
      <xdr:colOff>287991</xdr:colOff>
      <xdr:row>46</xdr:row>
      <xdr:rowOff>240367</xdr:rowOff>
    </xdr:to>
    <xdr:sp macro="" textlink="">
      <xdr:nvSpPr>
        <xdr:cNvPr id="14" name="角丸四角形 13">
          <a:extLst>
            <a:ext uri="{FF2B5EF4-FFF2-40B4-BE49-F238E27FC236}">
              <a16:creationId xmlns:a16="http://schemas.microsoft.com/office/drawing/2014/main" id="{00000000-0008-0000-0400-00000E000000}"/>
            </a:ext>
          </a:extLst>
        </xdr:cNvPr>
        <xdr:cNvSpPr/>
      </xdr:nvSpPr>
      <xdr:spPr>
        <a:xfrm>
          <a:off x="4661647" y="9021296"/>
          <a:ext cx="1162050" cy="228600"/>
        </a:xfrm>
        <a:prstGeom prst="roundRect">
          <a:avLst/>
        </a:prstGeom>
        <a:noFill/>
        <a:ln w="25400" cap="flat" cmpd="sng" algn="ctr">
          <a:solidFill>
            <a:srgbClr val="0070C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xdr:txBody>
    </xdr:sp>
    <xdr:clientData/>
  </xdr:twoCellAnchor>
  <xdr:twoCellAnchor>
    <xdr:from>
      <xdr:col>16</xdr:col>
      <xdr:colOff>0</xdr:colOff>
      <xdr:row>26</xdr:row>
      <xdr:rowOff>11206</xdr:rowOff>
    </xdr:from>
    <xdr:to>
      <xdr:col>19</xdr:col>
      <xdr:colOff>287991</xdr:colOff>
      <xdr:row>26</xdr:row>
      <xdr:rowOff>239806</xdr:rowOff>
    </xdr:to>
    <xdr:sp macro="" textlink="">
      <xdr:nvSpPr>
        <xdr:cNvPr id="18" name="角丸四角形 17">
          <a:extLst>
            <a:ext uri="{FF2B5EF4-FFF2-40B4-BE49-F238E27FC236}">
              <a16:creationId xmlns:a16="http://schemas.microsoft.com/office/drawing/2014/main" id="{00000000-0008-0000-0400-000012000000}"/>
            </a:ext>
          </a:extLst>
        </xdr:cNvPr>
        <xdr:cNvSpPr/>
      </xdr:nvSpPr>
      <xdr:spPr>
        <a:xfrm>
          <a:off x="4554483" y="8594654"/>
          <a:ext cx="1141956" cy="228600"/>
        </a:xfrm>
        <a:prstGeom prst="roundRect">
          <a:avLst/>
        </a:prstGeom>
        <a:noFill/>
        <a:ln w="25400" cap="flat" cmpd="sng" algn="ctr">
          <a:solidFill>
            <a:srgbClr val="0070C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xdr:txBody>
    </xdr:sp>
    <xdr:clientData/>
  </xdr:twoCellAnchor>
  <xdr:twoCellAnchor>
    <xdr:from>
      <xdr:col>16</xdr:col>
      <xdr:colOff>0</xdr:colOff>
      <xdr:row>28</xdr:row>
      <xdr:rowOff>11766</xdr:rowOff>
    </xdr:from>
    <xdr:to>
      <xdr:col>19</xdr:col>
      <xdr:colOff>287991</xdr:colOff>
      <xdr:row>28</xdr:row>
      <xdr:rowOff>240366</xdr:rowOff>
    </xdr:to>
    <xdr:sp macro="" textlink="">
      <xdr:nvSpPr>
        <xdr:cNvPr id="19" name="角丸四角形 18">
          <a:extLst>
            <a:ext uri="{FF2B5EF4-FFF2-40B4-BE49-F238E27FC236}">
              <a16:creationId xmlns:a16="http://schemas.microsoft.com/office/drawing/2014/main" id="{00000000-0008-0000-0400-000013000000}"/>
            </a:ext>
          </a:extLst>
        </xdr:cNvPr>
        <xdr:cNvSpPr/>
      </xdr:nvSpPr>
      <xdr:spPr>
        <a:xfrm>
          <a:off x="4554483" y="9098835"/>
          <a:ext cx="1141956" cy="228600"/>
        </a:xfrm>
        <a:prstGeom prst="roundRect">
          <a:avLst/>
        </a:prstGeom>
        <a:noFill/>
        <a:ln w="25400" cap="flat" cmpd="sng" algn="ctr">
          <a:solidFill>
            <a:srgbClr val="0070C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xdr:colOff>
      <xdr:row>7</xdr:row>
      <xdr:rowOff>11206</xdr:rowOff>
    </xdr:from>
    <xdr:to>
      <xdr:col>6</xdr:col>
      <xdr:colOff>268942</xdr:colOff>
      <xdr:row>7</xdr:row>
      <xdr:rowOff>347381</xdr:rowOff>
    </xdr:to>
    <xdr:sp macro="" textlink="">
      <xdr:nvSpPr>
        <xdr:cNvPr id="3" name="角丸四角形 2">
          <a:extLst>
            <a:ext uri="{FF2B5EF4-FFF2-40B4-BE49-F238E27FC236}">
              <a16:creationId xmlns:a16="http://schemas.microsoft.com/office/drawing/2014/main" id="{00000000-0008-0000-0500-000003000000}"/>
            </a:ext>
          </a:extLst>
        </xdr:cNvPr>
        <xdr:cNvSpPr/>
      </xdr:nvSpPr>
      <xdr:spPr>
        <a:xfrm>
          <a:off x="795619" y="2790265"/>
          <a:ext cx="3630705" cy="336175"/>
        </a:xfrm>
        <a:prstGeom prst="roundRect">
          <a:avLst/>
        </a:prstGeom>
        <a:solidFill>
          <a:schemeClr val="tx2">
            <a:lumMod val="5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a:effectLst/>
            </a:rPr>
            <a:t>シート</a:t>
          </a:r>
          <a:r>
            <a:rPr lang="en-US" altLang="ja-JP">
              <a:effectLst/>
            </a:rPr>
            <a:t>2-1</a:t>
          </a:r>
          <a:r>
            <a:rPr lang="ja-JP" altLang="en-US">
              <a:effectLst/>
            </a:rPr>
            <a:t>の基礎年金等へ数値が反映されます。</a:t>
          </a:r>
          <a:endParaRPr lang="ja-JP" altLang="ja-JP">
            <a:effectLst/>
          </a:endParaRPr>
        </a:p>
      </xdr:txBody>
    </xdr:sp>
    <xdr:clientData/>
  </xdr:twoCellAnchor>
  <xdr:twoCellAnchor>
    <xdr:from>
      <xdr:col>0</xdr:col>
      <xdr:colOff>750796</xdr:colOff>
      <xdr:row>10</xdr:row>
      <xdr:rowOff>33617</xdr:rowOff>
    </xdr:from>
    <xdr:to>
      <xdr:col>6</xdr:col>
      <xdr:colOff>291354</xdr:colOff>
      <xdr:row>10</xdr:row>
      <xdr:rowOff>369792</xdr:rowOff>
    </xdr:to>
    <xdr:sp macro="" textlink="">
      <xdr:nvSpPr>
        <xdr:cNvPr id="7" name="角丸四角形 6">
          <a:extLst>
            <a:ext uri="{FF2B5EF4-FFF2-40B4-BE49-F238E27FC236}">
              <a16:creationId xmlns:a16="http://schemas.microsoft.com/office/drawing/2014/main" id="{00000000-0008-0000-0500-000007000000}"/>
            </a:ext>
          </a:extLst>
        </xdr:cNvPr>
        <xdr:cNvSpPr/>
      </xdr:nvSpPr>
      <xdr:spPr>
        <a:xfrm>
          <a:off x="750796" y="3989293"/>
          <a:ext cx="3697940" cy="336175"/>
        </a:xfrm>
        <a:prstGeom prst="roundRect">
          <a:avLst/>
        </a:prstGeom>
        <a:solidFill>
          <a:schemeClr val="tx2">
            <a:lumMod val="5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a:effectLst/>
            </a:rPr>
            <a:t>シート</a:t>
          </a:r>
          <a:r>
            <a:rPr lang="en-US" altLang="ja-JP">
              <a:effectLst/>
            </a:rPr>
            <a:t>2-1</a:t>
          </a:r>
          <a:r>
            <a:rPr lang="ja-JP" altLang="en-US">
              <a:effectLst/>
            </a:rPr>
            <a:t>の福祉年金へ数値が反映されます。</a:t>
          </a:r>
          <a:endParaRPr lang="ja-JP" altLang="ja-JP">
            <a:effectLst/>
          </a:endParaRPr>
        </a:p>
      </xdr:txBody>
    </xdr:sp>
    <xdr:clientData/>
  </xdr:twoCellAnchor>
  <xdr:twoCellAnchor>
    <xdr:from>
      <xdr:col>0</xdr:col>
      <xdr:colOff>784414</xdr:colOff>
      <xdr:row>13</xdr:row>
      <xdr:rowOff>22411</xdr:rowOff>
    </xdr:from>
    <xdr:to>
      <xdr:col>6</xdr:col>
      <xdr:colOff>302560</xdr:colOff>
      <xdr:row>13</xdr:row>
      <xdr:rowOff>358586</xdr:rowOff>
    </xdr:to>
    <xdr:sp macro="" textlink="">
      <xdr:nvSpPr>
        <xdr:cNvPr id="8" name="角丸四角形 7">
          <a:extLst>
            <a:ext uri="{FF2B5EF4-FFF2-40B4-BE49-F238E27FC236}">
              <a16:creationId xmlns:a16="http://schemas.microsoft.com/office/drawing/2014/main" id="{00000000-0008-0000-0500-000008000000}"/>
            </a:ext>
          </a:extLst>
        </xdr:cNvPr>
        <xdr:cNvSpPr/>
      </xdr:nvSpPr>
      <xdr:spPr>
        <a:xfrm>
          <a:off x="784414" y="5154705"/>
          <a:ext cx="3675528" cy="336175"/>
        </a:xfrm>
        <a:prstGeom prst="roundRect">
          <a:avLst/>
        </a:prstGeom>
        <a:solidFill>
          <a:schemeClr val="tx2">
            <a:lumMod val="5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a:effectLst/>
            </a:rPr>
            <a:t>シート</a:t>
          </a:r>
          <a:r>
            <a:rPr lang="en-US" altLang="ja-JP">
              <a:effectLst/>
            </a:rPr>
            <a:t>2-1</a:t>
          </a:r>
          <a:r>
            <a:rPr lang="ja-JP" altLang="en-US">
              <a:effectLst/>
            </a:rPr>
            <a:t>の特別障害給付金へ数値が反映されます。</a:t>
          </a:r>
          <a:endParaRPr lang="ja-JP" altLang="ja-JP">
            <a:effectLst/>
          </a:endParaRPr>
        </a:p>
      </xdr:txBody>
    </xdr:sp>
    <xdr:clientData/>
  </xdr:twoCellAnchor>
  <xdr:twoCellAnchor>
    <xdr:from>
      <xdr:col>0</xdr:col>
      <xdr:colOff>716279</xdr:colOff>
      <xdr:row>16</xdr:row>
      <xdr:rowOff>11209</xdr:rowOff>
    </xdr:from>
    <xdr:to>
      <xdr:col>13</xdr:col>
      <xdr:colOff>125506</xdr:colOff>
      <xdr:row>16</xdr:row>
      <xdr:rowOff>347384</xdr:rowOff>
    </xdr:to>
    <xdr:sp macro="" textlink="">
      <xdr:nvSpPr>
        <xdr:cNvPr id="9" name="角丸四角形 8">
          <a:extLst>
            <a:ext uri="{FF2B5EF4-FFF2-40B4-BE49-F238E27FC236}">
              <a16:creationId xmlns:a16="http://schemas.microsoft.com/office/drawing/2014/main" id="{00000000-0008-0000-0500-000009000000}"/>
            </a:ext>
          </a:extLst>
        </xdr:cNvPr>
        <xdr:cNvSpPr/>
      </xdr:nvSpPr>
      <xdr:spPr>
        <a:xfrm>
          <a:off x="716279" y="6313397"/>
          <a:ext cx="7441603" cy="336175"/>
        </a:xfrm>
        <a:prstGeom prst="roundRect">
          <a:avLst/>
        </a:prstGeom>
        <a:solidFill>
          <a:srgbClr val="C0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b="1">
              <a:effectLst/>
            </a:rPr>
            <a:t>国民年金等事務費決算</a:t>
          </a:r>
          <a:r>
            <a:rPr lang="en-US" altLang="ja-JP" b="1">
              <a:effectLst/>
            </a:rPr>
            <a:t>【</a:t>
          </a:r>
          <a:r>
            <a:rPr lang="ja-JP" altLang="en-US" b="1">
              <a:effectLst/>
            </a:rPr>
            <a:t>見込</a:t>
          </a:r>
          <a:r>
            <a:rPr lang="en-US" altLang="ja-JP" b="1">
              <a:effectLst/>
            </a:rPr>
            <a:t>】</a:t>
          </a:r>
          <a:r>
            <a:rPr lang="ja-JP" altLang="en-US" b="1">
              <a:effectLst/>
            </a:rPr>
            <a:t>報告書 様式第４号「給料・諸手当・報酬・共済費・負担金等」欄へ計上してください。</a:t>
          </a:r>
          <a:endParaRPr lang="ja-JP" altLang="ja-JP" b="1">
            <a:effectLst/>
          </a:endParaRPr>
        </a:p>
      </xdr:txBody>
    </xdr:sp>
    <xdr:clientData/>
  </xdr:twoCellAnchor>
  <xdr:twoCellAnchor>
    <xdr:from>
      <xdr:col>0</xdr:col>
      <xdr:colOff>767603</xdr:colOff>
      <xdr:row>19</xdr:row>
      <xdr:rowOff>13607</xdr:rowOff>
    </xdr:from>
    <xdr:to>
      <xdr:col>7</xdr:col>
      <xdr:colOff>336178</xdr:colOff>
      <xdr:row>19</xdr:row>
      <xdr:rowOff>349782</xdr:rowOff>
    </xdr:to>
    <xdr:sp macro="" textlink="">
      <xdr:nvSpPr>
        <xdr:cNvPr id="10" name="角丸四角形 9">
          <a:extLst>
            <a:ext uri="{FF2B5EF4-FFF2-40B4-BE49-F238E27FC236}">
              <a16:creationId xmlns:a16="http://schemas.microsoft.com/office/drawing/2014/main" id="{00000000-0008-0000-0500-00000A000000}"/>
            </a:ext>
          </a:extLst>
        </xdr:cNvPr>
        <xdr:cNvSpPr/>
      </xdr:nvSpPr>
      <xdr:spPr>
        <a:xfrm>
          <a:off x="767603" y="7499136"/>
          <a:ext cx="4398310" cy="336175"/>
        </a:xfrm>
        <a:prstGeom prst="roundRect">
          <a:avLst/>
        </a:prstGeom>
        <a:solidFill>
          <a:schemeClr val="tx2">
            <a:lumMod val="5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a:effectLst/>
            </a:rPr>
            <a:t>シート</a:t>
          </a:r>
          <a:r>
            <a:rPr lang="en-US" altLang="ja-JP">
              <a:effectLst/>
            </a:rPr>
            <a:t>2-2</a:t>
          </a:r>
          <a:r>
            <a:rPr lang="ja-JP" altLang="en-US">
              <a:effectLst/>
            </a:rPr>
            <a:t>の法定受託事務へ数値が反映されます。</a:t>
          </a:r>
          <a:endParaRPr lang="ja-JP" altLang="ja-JP">
            <a:effectLst/>
          </a:endParaRPr>
        </a:p>
      </xdr:txBody>
    </xdr:sp>
    <xdr:clientData/>
  </xdr:twoCellAnchor>
  <xdr:twoCellAnchor>
    <xdr:from>
      <xdr:col>0</xdr:col>
      <xdr:colOff>712694</xdr:colOff>
      <xdr:row>22</xdr:row>
      <xdr:rowOff>22412</xdr:rowOff>
    </xdr:from>
    <xdr:to>
      <xdr:col>14</xdr:col>
      <xdr:colOff>71718</xdr:colOff>
      <xdr:row>22</xdr:row>
      <xdr:rowOff>358587</xdr:rowOff>
    </xdr:to>
    <xdr:sp macro="" textlink="">
      <xdr:nvSpPr>
        <xdr:cNvPr id="12" name="角丸四角形 11">
          <a:extLst>
            <a:ext uri="{FF2B5EF4-FFF2-40B4-BE49-F238E27FC236}">
              <a16:creationId xmlns:a16="http://schemas.microsoft.com/office/drawing/2014/main" id="{00000000-0008-0000-0500-00000C000000}"/>
            </a:ext>
          </a:extLst>
        </xdr:cNvPr>
        <xdr:cNvSpPr/>
      </xdr:nvSpPr>
      <xdr:spPr>
        <a:xfrm>
          <a:off x="712694" y="8682318"/>
          <a:ext cx="8001000" cy="336175"/>
        </a:xfrm>
        <a:prstGeom prst="roundRect">
          <a:avLst/>
        </a:prstGeom>
        <a:solidFill>
          <a:srgbClr val="C0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b="1">
              <a:effectLst/>
            </a:rPr>
            <a:t>年金生活者支援給付金事務費決算</a:t>
          </a:r>
          <a:r>
            <a:rPr lang="en-US" altLang="ja-JP" b="1">
              <a:effectLst/>
            </a:rPr>
            <a:t>【</a:t>
          </a:r>
          <a:r>
            <a:rPr lang="ja-JP" altLang="en-US" b="1">
              <a:effectLst/>
            </a:rPr>
            <a:t>見込</a:t>
          </a:r>
          <a:r>
            <a:rPr lang="en-US" altLang="ja-JP" b="1">
              <a:effectLst/>
            </a:rPr>
            <a:t>】</a:t>
          </a:r>
          <a:r>
            <a:rPr lang="ja-JP" altLang="en-US" b="1">
              <a:effectLst/>
            </a:rPr>
            <a:t>報告書 様式第４号「給料・諸手当・報酬・共済費・負担金等」欄へ計上してください。</a:t>
          </a:r>
          <a:endParaRPr lang="ja-JP" altLang="ja-JP" b="1">
            <a:effectLst/>
          </a:endParaRPr>
        </a:p>
      </xdr:txBody>
    </xdr:sp>
    <xdr:clientData/>
  </xdr:twoCellAnchor>
  <xdr:twoCellAnchor>
    <xdr:from>
      <xdr:col>0</xdr:col>
      <xdr:colOff>68035</xdr:colOff>
      <xdr:row>0</xdr:row>
      <xdr:rowOff>231321</xdr:rowOff>
    </xdr:from>
    <xdr:to>
      <xdr:col>3</xdr:col>
      <xdr:colOff>668484</xdr:colOff>
      <xdr:row>2</xdr:row>
      <xdr:rowOff>5602</xdr:rowOff>
    </xdr:to>
    <xdr:sp macro="" textlink="">
      <xdr:nvSpPr>
        <xdr:cNvPr id="11" name="角丸四角形 10">
          <a:extLst>
            <a:ext uri="{FF2B5EF4-FFF2-40B4-BE49-F238E27FC236}">
              <a16:creationId xmlns:a16="http://schemas.microsoft.com/office/drawing/2014/main" id="{00000000-0008-0000-0500-00000B000000}"/>
            </a:ext>
          </a:extLst>
        </xdr:cNvPr>
        <xdr:cNvSpPr/>
      </xdr:nvSpPr>
      <xdr:spPr>
        <a:xfrm>
          <a:off x="68035" y="231321"/>
          <a:ext cx="2763985" cy="685960"/>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3</xdr:col>
      <xdr:colOff>265580</xdr:colOff>
      <xdr:row>3</xdr:row>
      <xdr:rowOff>273903</xdr:rowOff>
    </xdr:from>
    <xdr:to>
      <xdr:col>16</xdr:col>
      <xdr:colOff>125507</xdr:colOff>
      <xdr:row>5</xdr:row>
      <xdr:rowOff>233083</xdr:rowOff>
    </xdr:to>
    <xdr:sp macro="" textlink="">
      <xdr:nvSpPr>
        <xdr:cNvPr id="14" name="角丸四角形 13">
          <a:extLst>
            <a:ext uri="{FF2B5EF4-FFF2-40B4-BE49-F238E27FC236}">
              <a16:creationId xmlns:a16="http://schemas.microsoft.com/office/drawing/2014/main" id="{00000000-0008-0000-0500-00000E000000}"/>
            </a:ext>
          </a:extLst>
        </xdr:cNvPr>
        <xdr:cNvSpPr/>
      </xdr:nvSpPr>
      <xdr:spPr>
        <a:xfrm>
          <a:off x="2201956" y="1493103"/>
          <a:ext cx="7847480" cy="819792"/>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○このシートは、シート</a:t>
          </a:r>
          <a:r>
            <a:rPr lang="en-US" altLang="ja-JP"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5-1</a:t>
          </a:r>
          <a:r>
            <a:rPr lang="ja-JP" altLang="en-US"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からシート</a:t>
          </a:r>
          <a:r>
            <a:rPr lang="en-US" altLang="ja-JP"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5-6</a:t>
          </a:r>
          <a:r>
            <a:rPr lang="ja-JP" altLang="en-US"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で入力した兼任職員の給料等の金額を事務別に集計した表です。</a:t>
          </a:r>
        </a:p>
        <a:p>
          <a:r>
            <a:rPr lang="ja-JP" altLang="en-US" sz="1200" b="1">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○この表は自動で反映されますので、入力不要です。</a:t>
          </a:r>
          <a:endParaRPr lang="ja-JP" altLang="en-US" sz="1200" b="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0</xdr:col>
      <xdr:colOff>22412</xdr:colOff>
      <xdr:row>15</xdr:row>
      <xdr:rowOff>11206</xdr:rowOff>
    </xdr:from>
    <xdr:to>
      <xdr:col>18</xdr:col>
      <xdr:colOff>11206</xdr:colOff>
      <xdr:row>16</xdr:row>
      <xdr:rowOff>0</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22412" y="5939118"/>
          <a:ext cx="12281647" cy="369794"/>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0</xdr:col>
      <xdr:colOff>22412</xdr:colOff>
      <xdr:row>21</xdr:row>
      <xdr:rowOff>0</xdr:rowOff>
    </xdr:from>
    <xdr:to>
      <xdr:col>18</xdr:col>
      <xdr:colOff>11206</xdr:colOff>
      <xdr:row>21</xdr:row>
      <xdr:rowOff>369794</xdr:rowOff>
    </xdr:to>
    <xdr:sp macro="" textlink="">
      <xdr:nvSpPr>
        <xdr:cNvPr id="15" name="角丸四角形 14">
          <a:extLst>
            <a:ext uri="{FF2B5EF4-FFF2-40B4-BE49-F238E27FC236}">
              <a16:creationId xmlns:a16="http://schemas.microsoft.com/office/drawing/2014/main" id="{00000000-0008-0000-0500-00000F000000}"/>
            </a:ext>
          </a:extLst>
        </xdr:cNvPr>
        <xdr:cNvSpPr/>
      </xdr:nvSpPr>
      <xdr:spPr>
        <a:xfrm>
          <a:off x="22412" y="8281147"/>
          <a:ext cx="12281647" cy="369794"/>
        </a:xfrm>
        <a:prstGeom prst="roundRect">
          <a:avLst/>
        </a:prstGeom>
        <a:noFill/>
        <a:ln w="254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0</xdr:colOff>
      <xdr:row>32</xdr:row>
      <xdr:rowOff>28575</xdr:rowOff>
    </xdr:from>
    <xdr:to>
      <xdr:col>16</xdr:col>
      <xdr:colOff>600075</xdr:colOff>
      <xdr:row>40</xdr:row>
      <xdr:rowOff>28575</xdr:rowOff>
    </xdr:to>
    <xdr:cxnSp macro="">
      <xdr:nvCxnSpPr>
        <xdr:cNvPr id="12880" name="直線コネクタ 12879">
          <a:extLst>
            <a:ext uri="{FF2B5EF4-FFF2-40B4-BE49-F238E27FC236}">
              <a16:creationId xmlns:a16="http://schemas.microsoft.com/office/drawing/2014/main" id="{00000000-0008-0000-0600-000050320000}"/>
            </a:ext>
          </a:extLst>
        </xdr:cNvPr>
        <xdr:cNvCxnSpPr/>
      </xdr:nvCxnSpPr>
      <xdr:spPr>
        <a:xfrm flipH="1">
          <a:off x="9344025" y="6400800"/>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42</xdr:row>
      <xdr:rowOff>19050</xdr:rowOff>
    </xdr:from>
    <xdr:to>
      <xdr:col>16</xdr:col>
      <xdr:colOff>600075</xdr:colOff>
      <xdr:row>50</xdr:row>
      <xdr:rowOff>19050</xdr:rowOff>
    </xdr:to>
    <xdr:cxnSp macro="">
      <xdr:nvCxnSpPr>
        <xdr:cNvPr id="12881" name="直線コネクタ 12880">
          <a:extLst>
            <a:ext uri="{FF2B5EF4-FFF2-40B4-BE49-F238E27FC236}">
              <a16:creationId xmlns:a16="http://schemas.microsoft.com/office/drawing/2014/main" id="{00000000-0008-0000-0600-000051320000}"/>
            </a:ext>
          </a:extLst>
        </xdr:cNvPr>
        <xdr:cNvCxnSpPr/>
      </xdr:nvCxnSpPr>
      <xdr:spPr>
        <a:xfrm flipH="1">
          <a:off x="9344025" y="8410575"/>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22</xdr:row>
      <xdr:rowOff>9525</xdr:rowOff>
    </xdr:from>
    <xdr:to>
      <xdr:col>16</xdr:col>
      <xdr:colOff>600075</xdr:colOff>
      <xdr:row>30</xdr:row>
      <xdr:rowOff>9525</xdr:rowOff>
    </xdr:to>
    <xdr:cxnSp macro="">
      <xdr:nvCxnSpPr>
        <xdr:cNvPr id="12882" name="直線コネクタ 12881">
          <a:extLst>
            <a:ext uri="{FF2B5EF4-FFF2-40B4-BE49-F238E27FC236}">
              <a16:creationId xmlns:a16="http://schemas.microsoft.com/office/drawing/2014/main" id="{00000000-0008-0000-0600-000052320000}"/>
            </a:ext>
          </a:extLst>
        </xdr:cNvPr>
        <xdr:cNvCxnSpPr/>
      </xdr:nvCxnSpPr>
      <xdr:spPr>
        <a:xfrm flipH="1">
          <a:off x="9344025" y="4362450"/>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12</xdr:row>
      <xdr:rowOff>38100</xdr:rowOff>
    </xdr:from>
    <xdr:to>
      <xdr:col>16</xdr:col>
      <xdr:colOff>600075</xdr:colOff>
      <xdr:row>20</xdr:row>
      <xdr:rowOff>28575</xdr:rowOff>
    </xdr:to>
    <xdr:cxnSp macro="">
      <xdr:nvCxnSpPr>
        <xdr:cNvPr id="12883" name="直線コネクタ 12882">
          <a:extLst>
            <a:ext uri="{FF2B5EF4-FFF2-40B4-BE49-F238E27FC236}">
              <a16:creationId xmlns:a16="http://schemas.microsoft.com/office/drawing/2014/main" id="{00000000-0008-0000-0600-000053320000}"/>
            </a:ext>
          </a:extLst>
        </xdr:cNvPr>
        <xdr:cNvCxnSpPr/>
      </xdr:nvCxnSpPr>
      <xdr:spPr>
        <a:xfrm flipH="1">
          <a:off x="9344025" y="2362200"/>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1</xdr:row>
      <xdr:rowOff>180975</xdr:rowOff>
    </xdr:from>
    <xdr:to>
      <xdr:col>16</xdr:col>
      <xdr:colOff>600075</xdr:colOff>
      <xdr:row>9</xdr:row>
      <xdr:rowOff>180975</xdr:rowOff>
    </xdr:to>
    <xdr:cxnSp macro="">
      <xdr:nvCxnSpPr>
        <xdr:cNvPr id="12884" name="直線コネクタ 12883">
          <a:extLst>
            <a:ext uri="{FF2B5EF4-FFF2-40B4-BE49-F238E27FC236}">
              <a16:creationId xmlns:a16="http://schemas.microsoft.com/office/drawing/2014/main" id="{00000000-0008-0000-0600-000054320000}"/>
            </a:ext>
          </a:extLst>
        </xdr:cNvPr>
        <xdr:cNvCxnSpPr/>
      </xdr:nvCxnSpPr>
      <xdr:spPr>
        <a:xfrm flipH="1">
          <a:off x="9344025" y="361950"/>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682503</xdr:colOff>
      <xdr:row>0</xdr:row>
      <xdr:rowOff>32433</xdr:rowOff>
    </xdr:from>
    <xdr:to>
      <xdr:col>2</xdr:col>
      <xdr:colOff>19339</xdr:colOff>
      <xdr:row>2</xdr:row>
      <xdr:rowOff>60497</xdr:rowOff>
    </xdr:to>
    <xdr:sp macro="" textlink="">
      <xdr:nvSpPr>
        <xdr:cNvPr id="8" name="テキスト ボックス 16">
          <a:extLst>
            <a:ext uri="{FF2B5EF4-FFF2-40B4-BE49-F238E27FC236}">
              <a16:creationId xmlns:a16="http://schemas.microsoft.com/office/drawing/2014/main" id="{00000000-0008-0000-0600-000008000000}"/>
            </a:ext>
          </a:extLst>
        </xdr:cNvPr>
        <xdr:cNvSpPr txBox="1"/>
      </xdr:nvSpPr>
      <xdr:spPr>
        <a:xfrm>
          <a:off x="682503" y="32433"/>
          <a:ext cx="403636" cy="401444"/>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twoCellAnchor>
    <xdr:from>
      <xdr:col>6</xdr:col>
      <xdr:colOff>556532</xdr:colOff>
      <xdr:row>6</xdr:row>
      <xdr:rowOff>41366</xdr:rowOff>
    </xdr:from>
    <xdr:to>
      <xdr:col>10</xdr:col>
      <xdr:colOff>557116</xdr:colOff>
      <xdr:row>9</xdr:row>
      <xdr:rowOff>171082</xdr:rowOff>
    </xdr:to>
    <xdr:sp macro="" textlink="">
      <xdr:nvSpPr>
        <xdr:cNvPr id="9" name="角丸四角形 8">
          <a:extLst>
            <a:ext uri="{FF2B5EF4-FFF2-40B4-BE49-F238E27FC236}">
              <a16:creationId xmlns:a16="http://schemas.microsoft.com/office/drawing/2014/main" id="{00000000-0008-0000-0600-000009000000}"/>
            </a:ext>
          </a:extLst>
        </xdr:cNvPr>
        <xdr:cNvSpPr/>
      </xdr:nvSpPr>
      <xdr:spPr>
        <a:xfrm>
          <a:off x="4000772" y="1298666"/>
          <a:ext cx="2378024" cy="724076"/>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10</xdr:col>
      <xdr:colOff>62865</xdr:colOff>
      <xdr:row>0</xdr:row>
      <xdr:rowOff>87630</xdr:rowOff>
    </xdr:from>
    <xdr:to>
      <xdr:col>10</xdr:col>
      <xdr:colOff>494913</xdr:colOff>
      <xdr:row>2</xdr:row>
      <xdr:rowOff>108570</xdr:rowOff>
    </xdr:to>
    <xdr:sp macro="" textlink="">
      <xdr:nvSpPr>
        <xdr:cNvPr id="16" name="テキスト ボックス 15">
          <a:extLst>
            <a:ext uri="{FF2B5EF4-FFF2-40B4-BE49-F238E27FC236}">
              <a16:creationId xmlns:a16="http://schemas.microsoft.com/office/drawing/2014/main" id="{00000000-0008-0000-0600-000010000000}"/>
            </a:ext>
          </a:extLst>
        </xdr:cNvPr>
        <xdr:cNvSpPr txBox="1"/>
      </xdr:nvSpPr>
      <xdr:spPr>
        <a:xfrm>
          <a:off x="5884545" y="87630"/>
          <a:ext cx="432048" cy="39432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③</a:t>
          </a:r>
        </a:p>
      </xdr:txBody>
    </xdr:sp>
    <xdr:clientData/>
  </xdr:twoCellAnchor>
  <xdr:twoCellAnchor>
    <xdr:from>
      <xdr:col>12</xdr:col>
      <xdr:colOff>144780</xdr:colOff>
      <xdr:row>0</xdr:row>
      <xdr:rowOff>80010</xdr:rowOff>
    </xdr:from>
    <xdr:to>
      <xdr:col>12</xdr:col>
      <xdr:colOff>576828</xdr:colOff>
      <xdr:row>2</xdr:row>
      <xdr:rowOff>100950</xdr:rowOff>
    </xdr:to>
    <xdr:sp macro="" textlink="">
      <xdr:nvSpPr>
        <xdr:cNvPr id="17" name="テキスト ボックス 16">
          <a:extLst>
            <a:ext uri="{FF2B5EF4-FFF2-40B4-BE49-F238E27FC236}">
              <a16:creationId xmlns:a16="http://schemas.microsoft.com/office/drawing/2014/main" id="{00000000-0008-0000-0600-000011000000}"/>
            </a:ext>
          </a:extLst>
        </xdr:cNvPr>
        <xdr:cNvSpPr txBox="1"/>
      </xdr:nvSpPr>
      <xdr:spPr>
        <a:xfrm>
          <a:off x="7155180" y="80010"/>
          <a:ext cx="432048" cy="39432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④</a:t>
          </a:r>
        </a:p>
      </xdr:txBody>
    </xdr:sp>
    <xdr:clientData/>
  </xdr:twoCellAnchor>
  <xdr:twoCellAnchor>
    <xdr:from>
      <xdr:col>13</xdr:col>
      <xdr:colOff>15240</xdr:colOff>
      <xdr:row>0</xdr:row>
      <xdr:rowOff>97155</xdr:rowOff>
    </xdr:from>
    <xdr:to>
      <xdr:col>13</xdr:col>
      <xdr:colOff>399663</xdr:colOff>
      <xdr:row>2</xdr:row>
      <xdr:rowOff>118095</xdr:rowOff>
    </xdr:to>
    <xdr:sp macro="" textlink="">
      <xdr:nvSpPr>
        <xdr:cNvPr id="18" name="テキスト ボックス 17">
          <a:extLst>
            <a:ext uri="{FF2B5EF4-FFF2-40B4-BE49-F238E27FC236}">
              <a16:creationId xmlns:a16="http://schemas.microsoft.com/office/drawing/2014/main" id="{00000000-0008-0000-0600-000012000000}"/>
            </a:ext>
          </a:extLst>
        </xdr:cNvPr>
        <xdr:cNvSpPr txBox="1"/>
      </xdr:nvSpPr>
      <xdr:spPr>
        <a:xfrm>
          <a:off x="7620000" y="97155"/>
          <a:ext cx="384423" cy="39432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⑤</a:t>
          </a:r>
        </a:p>
      </xdr:txBody>
    </xdr:sp>
    <xdr:clientData/>
  </xdr:twoCellAnchor>
  <xdr:twoCellAnchor>
    <xdr:from>
      <xdr:col>14</xdr:col>
      <xdr:colOff>3810</xdr:colOff>
      <xdr:row>0</xdr:row>
      <xdr:rowOff>89535</xdr:rowOff>
    </xdr:from>
    <xdr:to>
      <xdr:col>14</xdr:col>
      <xdr:colOff>411093</xdr:colOff>
      <xdr:row>2</xdr:row>
      <xdr:rowOff>110475</xdr:rowOff>
    </xdr:to>
    <xdr:sp macro="" textlink="">
      <xdr:nvSpPr>
        <xdr:cNvPr id="20" name="テキスト ボックス 19">
          <a:extLst>
            <a:ext uri="{FF2B5EF4-FFF2-40B4-BE49-F238E27FC236}">
              <a16:creationId xmlns:a16="http://schemas.microsoft.com/office/drawing/2014/main" id="{00000000-0008-0000-0600-000014000000}"/>
            </a:ext>
          </a:extLst>
        </xdr:cNvPr>
        <xdr:cNvSpPr txBox="1"/>
      </xdr:nvSpPr>
      <xdr:spPr>
        <a:xfrm>
          <a:off x="8202930" y="89535"/>
          <a:ext cx="407283" cy="39432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⑥</a:t>
          </a:r>
        </a:p>
      </xdr:txBody>
    </xdr:sp>
    <xdr:clientData/>
  </xdr:twoCellAnchor>
  <xdr:twoCellAnchor>
    <xdr:from>
      <xdr:col>2</xdr:col>
      <xdr:colOff>572206</xdr:colOff>
      <xdr:row>2</xdr:row>
      <xdr:rowOff>193221</xdr:rowOff>
    </xdr:from>
    <xdr:to>
      <xdr:col>3</xdr:col>
      <xdr:colOff>365967</xdr:colOff>
      <xdr:row>4</xdr:row>
      <xdr:rowOff>57150</xdr:rowOff>
    </xdr:to>
    <xdr:sp macro="" textlink="">
      <xdr:nvSpPr>
        <xdr:cNvPr id="23" name="テキスト ボックス 22">
          <a:extLst>
            <a:ext uri="{FF2B5EF4-FFF2-40B4-BE49-F238E27FC236}">
              <a16:creationId xmlns:a16="http://schemas.microsoft.com/office/drawing/2014/main" id="{00000000-0008-0000-0600-000017000000}"/>
            </a:ext>
          </a:extLst>
        </xdr:cNvPr>
        <xdr:cNvSpPr txBox="1"/>
      </xdr:nvSpPr>
      <xdr:spPr>
        <a:xfrm>
          <a:off x="1639006" y="566601"/>
          <a:ext cx="388121" cy="351609"/>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800" b="1" i="0" u="none" strike="noStrike" kern="1200" cap="none" spc="0" normalizeH="0" baseline="0" noProof="0">
              <a:ln>
                <a:noFill/>
              </a:ln>
              <a:solidFill>
                <a:srgbClr val="FF0000"/>
              </a:solidFill>
              <a:effectLst/>
              <a:uLnTx/>
              <a:uFillTx/>
              <a:latin typeface="Calibri"/>
              <a:ea typeface="ＭＳ Ｐゴシック" panose="020B0600070205080204" pitchFamily="50" charset="-128"/>
              <a:cs typeface="+mn-cs"/>
            </a:rPr>
            <a:t>②</a:t>
          </a:r>
        </a:p>
      </xdr:txBody>
    </xdr:sp>
    <xdr:clientData/>
  </xdr:twoCellAnchor>
  <xdr:twoCellAnchor>
    <xdr:from>
      <xdr:col>0</xdr:col>
      <xdr:colOff>21772</xdr:colOff>
      <xdr:row>17</xdr:row>
      <xdr:rowOff>22046</xdr:rowOff>
    </xdr:from>
    <xdr:to>
      <xdr:col>18</xdr:col>
      <xdr:colOff>594360</xdr:colOff>
      <xdr:row>50</xdr:row>
      <xdr:rowOff>0</xdr:rowOff>
    </xdr:to>
    <xdr:sp macro="" textlink="">
      <xdr:nvSpPr>
        <xdr:cNvPr id="19" name="角丸四角形 18">
          <a:extLst>
            <a:ext uri="{FF2B5EF4-FFF2-40B4-BE49-F238E27FC236}">
              <a16:creationId xmlns:a16="http://schemas.microsoft.com/office/drawing/2014/main" id="{00000000-0008-0000-0600-000013000000}"/>
            </a:ext>
          </a:extLst>
        </xdr:cNvPr>
        <xdr:cNvSpPr/>
      </xdr:nvSpPr>
      <xdr:spPr>
        <a:xfrm>
          <a:off x="21772" y="3440160"/>
          <a:ext cx="11153502" cy="6542040"/>
        </a:xfrm>
        <a:prstGeom prst="roundRect">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ja-JP" altLang="en-US"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①シート</a:t>
          </a:r>
          <a:r>
            <a:rPr kumimoji="1" lang="en-US" altLang="ja-JP"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1</a:t>
          </a:r>
          <a:r>
            <a:rPr kumimoji="1" lang="ja-JP" altLang="en-US"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で入力した従事割合が反映されますので、入力不要です。</a:t>
          </a:r>
          <a:endParaRPr kumimoji="1" lang="en-US" altLang="ja-JP"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　なお、</a:t>
          </a:r>
          <a:r>
            <a:rPr kumimoji="1" lang="ja-JP" altLang="en-US" sz="1200" b="1">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「兼任職員」とは、基礎・福祉・特障または年金生活者支援給付金の法定受託事務以外に協力･連携、国保、戸籍等の事務を兼任している</a:t>
          </a:r>
          <a:endParaRPr kumimoji="1" lang="en-US" altLang="ja-JP" sz="1200" b="1">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200" b="1">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　職員（フルタイムで勤務する職員は種別にかかわらずすべて含む）を指します。</a:t>
          </a:r>
        </a:p>
        <a:p>
          <a:r>
            <a:rPr kumimoji="1" lang="ja-JP" altLang="en-US"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　基礎・福祉・特障または年金生活者支援給付金の法定受託事務のみに従事しているフルタイム職員等については、「兼任職員」には該当せず、</a:t>
          </a:r>
          <a:endParaRPr kumimoji="1" lang="en-US" altLang="ja-JP"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「専任職員」となりますので、シート</a:t>
          </a:r>
          <a:r>
            <a:rPr kumimoji="1" lang="en-US" altLang="ja-JP"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7</a:t>
          </a:r>
          <a:r>
            <a:rPr kumimoji="1" lang="ja-JP" altLang="en-US"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で計上してください。</a:t>
          </a:r>
          <a:endParaRPr kumimoji="1" lang="en-US" altLang="ja-JP"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②赤枠内に</a:t>
          </a:r>
          <a:r>
            <a:rPr kumimoji="1" lang="ja-JP" altLang="en-US" sz="12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令和７年４月から令和８年</a:t>
          </a:r>
          <a:r>
            <a:rPr lang="ja-JP" altLang="en-US" sz="12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３</a:t>
          </a:r>
          <a:r>
            <a:rPr kumimoji="1" lang="ja-JP" altLang="en-US" sz="12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月までの間で国民年金事務等及び年金生活者支援給付金事務に従事する期間の市町村負担分の金額を</a:t>
          </a:r>
          <a:endParaRPr kumimoji="1" lang="en-US" altLang="ja-JP" sz="1200">
            <a:solidFill>
              <a:srgbClr val="FF0000"/>
            </a:solidFill>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2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　それぞれ入力してください。</a:t>
          </a:r>
          <a:endParaRPr kumimoji="1" lang="en-US" altLang="ja-JP"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　</a:t>
          </a:r>
          <a:r>
            <a:rPr lang="ja-JP" altLang="en-US"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作成に当たっては、給与のご担当者に確認しておく等、数値の把握をお願いいたします。</a:t>
          </a:r>
          <a:endParaRPr kumimoji="0" lang="en-US" altLang="ja-JP" sz="1200" b="1"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endParaRPr>
        </a:p>
        <a:p>
          <a:pPr algn="l"/>
          <a:r>
            <a:rPr kumimoji="1" lang="ja-JP" altLang="en-US" sz="12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③</a:t>
          </a:r>
          <a:r>
            <a:rPr kumimoji="1" lang="ja-JP" altLang="en-US" sz="1200" b="1">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選挙事務等、国民年金事務以外で発生した手当等は計上できません。</a:t>
          </a:r>
          <a:endParaRPr kumimoji="1" lang="en-US" altLang="ja-JP" sz="1200" b="1">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200" kern="1200">
              <a:solidFill>
                <a:sysClr val="windowText" lastClr="000000"/>
              </a:solidFill>
              <a:effectLst/>
              <a:latin typeface="メイリオ" panose="020B0604030504040204" pitchFamily="50" charset="-128"/>
              <a:ea typeface="メイリオ" panose="020B0604030504040204" pitchFamily="50" charset="-128"/>
              <a:cs typeface="+mn-cs"/>
            </a:rPr>
            <a:t>④</a:t>
          </a:r>
          <a:r>
            <a:rPr kumimoji="1" lang="ja-JP" altLang="ja-JP" sz="1200" kern="1200">
              <a:solidFill>
                <a:sysClr val="windowText" lastClr="000000"/>
              </a:solidFill>
              <a:effectLst/>
              <a:latin typeface="メイリオ" panose="020B0604030504040204" pitchFamily="50" charset="-128"/>
              <a:ea typeface="メイリオ" panose="020B0604030504040204" pitchFamily="50" charset="-128"/>
              <a:cs typeface="+mn-cs"/>
            </a:rPr>
            <a:t>共済組合負担金には、「短期、育児・介護、福祉、調整、厚生年金保険、退職等年金」等が含まれます。</a:t>
          </a:r>
          <a:endParaRPr lang="ja-JP" altLang="ja-JP" sz="1200">
            <a:solidFill>
              <a:sysClr val="windowText" lastClr="000000"/>
            </a:solidFill>
            <a:effectLst/>
            <a:latin typeface="メイリオ" panose="020B0604030504040204" pitchFamily="50" charset="-128"/>
            <a:ea typeface="メイリオ" panose="020B0604030504040204" pitchFamily="50" charset="-128"/>
          </a:endParaRPr>
        </a:p>
        <a:p>
          <a:r>
            <a:rPr kumimoji="1" lang="ja-JP" altLang="en-US" sz="1200" kern="1200">
              <a:solidFill>
                <a:sysClr val="windowText" lastClr="000000"/>
              </a:solidFill>
              <a:effectLst/>
              <a:latin typeface="メイリオ" panose="020B0604030504040204" pitchFamily="50" charset="-128"/>
              <a:ea typeface="メイリオ" panose="020B0604030504040204" pitchFamily="50" charset="-128"/>
              <a:cs typeface="+mn-cs"/>
            </a:rPr>
            <a:t>　</a:t>
          </a:r>
          <a:r>
            <a:rPr kumimoji="1" lang="en-US" altLang="ja-JP" sz="1200" kern="1200">
              <a:solidFill>
                <a:sysClr val="windowText" lastClr="000000"/>
              </a:solidFill>
              <a:effectLst/>
              <a:latin typeface="メイリオ" panose="020B0604030504040204" pitchFamily="50" charset="-128"/>
              <a:ea typeface="メイリオ" panose="020B0604030504040204" pitchFamily="50" charset="-128"/>
              <a:cs typeface="+mn-cs"/>
            </a:rPr>
            <a:t>※</a:t>
          </a:r>
          <a:r>
            <a:rPr kumimoji="1" lang="ja-JP" altLang="ja-JP" sz="1200" kern="1200">
              <a:solidFill>
                <a:sysClr val="windowText" lastClr="000000"/>
              </a:solidFill>
              <a:effectLst/>
              <a:latin typeface="メイリオ" panose="020B0604030504040204" pitchFamily="50" charset="-128"/>
              <a:ea typeface="メイリオ" panose="020B0604030504040204" pitchFamily="50" charset="-128"/>
              <a:cs typeface="+mn-cs"/>
            </a:rPr>
            <a:t>退職等年金</a:t>
          </a:r>
          <a:r>
            <a:rPr kumimoji="1" lang="ja-JP" altLang="en-US" sz="1200" kern="1200">
              <a:solidFill>
                <a:sysClr val="windowText" lastClr="000000"/>
              </a:solidFill>
              <a:effectLst/>
              <a:latin typeface="メイリオ" panose="020B0604030504040204" pitchFamily="50" charset="-128"/>
              <a:ea typeface="メイリオ" panose="020B0604030504040204" pitchFamily="50" charset="-128"/>
              <a:cs typeface="+mn-cs"/>
            </a:rPr>
            <a:t>とは、平成</a:t>
          </a:r>
          <a:r>
            <a:rPr kumimoji="1" lang="ja-JP" altLang="ja-JP" sz="1200" kern="1200">
              <a:solidFill>
                <a:sysClr val="windowText" lastClr="000000"/>
              </a:solidFill>
              <a:effectLst/>
              <a:latin typeface="メイリオ" panose="020B0604030504040204" pitchFamily="50" charset="-128"/>
              <a:ea typeface="メイリオ" panose="020B0604030504040204" pitchFamily="50" charset="-128"/>
              <a:cs typeface="+mn-cs"/>
            </a:rPr>
            <a:t>２７</a:t>
          </a:r>
          <a:r>
            <a:rPr kumimoji="1" lang="ja-JP" altLang="en-US" sz="1200" kern="1200">
              <a:solidFill>
                <a:sysClr val="windowText" lastClr="000000"/>
              </a:solidFill>
              <a:effectLst/>
              <a:latin typeface="メイリオ" panose="020B0604030504040204" pitchFamily="50" charset="-128"/>
              <a:ea typeface="メイリオ" panose="020B0604030504040204" pitchFamily="50" charset="-128"/>
              <a:cs typeface="+mn-cs"/>
            </a:rPr>
            <a:t>年</a:t>
          </a:r>
          <a:r>
            <a:rPr kumimoji="1" lang="ja-JP" altLang="ja-JP" sz="1200" kern="1200">
              <a:solidFill>
                <a:sysClr val="windowText" lastClr="000000"/>
              </a:solidFill>
              <a:effectLst/>
              <a:latin typeface="メイリオ" panose="020B0604030504040204" pitchFamily="50" charset="-128"/>
              <a:ea typeface="メイリオ" panose="020B0604030504040204" pitchFamily="50" charset="-128"/>
              <a:cs typeface="+mn-cs"/>
            </a:rPr>
            <a:t>１０</a:t>
          </a:r>
          <a:r>
            <a:rPr kumimoji="1" lang="ja-JP" altLang="en-US" sz="1200" kern="1200">
              <a:solidFill>
                <a:sysClr val="windowText" lastClr="000000"/>
              </a:solidFill>
              <a:effectLst/>
              <a:latin typeface="メイリオ" panose="020B0604030504040204" pitchFamily="50" charset="-128"/>
              <a:ea typeface="メイリオ" panose="020B0604030504040204" pitchFamily="50" charset="-128"/>
              <a:cs typeface="+mn-cs"/>
            </a:rPr>
            <a:t>月</a:t>
          </a:r>
          <a:r>
            <a:rPr kumimoji="1" lang="ja-JP" altLang="ja-JP" sz="1200" kern="1200">
              <a:solidFill>
                <a:sysClr val="windowText" lastClr="000000"/>
              </a:solidFill>
              <a:effectLst/>
              <a:latin typeface="メイリオ" panose="020B0604030504040204" pitchFamily="50" charset="-128"/>
              <a:ea typeface="メイリオ" panose="020B0604030504040204" pitchFamily="50" charset="-128"/>
              <a:cs typeface="+mn-cs"/>
            </a:rPr>
            <a:t>以降の年金払い退職給付の負担金</a:t>
          </a:r>
          <a:r>
            <a:rPr kumimoji="1" lang="ja-JP" altLang="en-US" sz="1200" kern="1200">
              <a:solidFill>
                <a:sysClr val="windowText" lastClr="000000"/>
              </a:solidFill>
              <a:effectLst/>
              <a:latin typeface="メイリオ" panose="020B0604030504040204" pitchFamily="50" charset="-128"/>
              <a:ea typeface="メイリオ" panose="020B0604030504040204" pitchFamily="50" charset="-128"/>
              <a:cs typeface="+mn-cs"/>
            </a:rPr>
            <a:t>です。</a:t>
          </a:r>
          <a:endParaRPr lang="ja-JP" altLang="ja-JP" sz="1200">
            <a:solidFill>
              <a:sysClr val="windowText" lastClr="000000"/>
            </a:solidFill>
            <a:effectLst/>
            <a:latin typeface="メイリオ" panose="020B0604030504040204" pitchFamily="50" charset="-128"/>
            <a:ea typeface="メイリオ" panose="020B0604030504040204" pitchFamily="50" charset="-128"/>
          </a:endParaRPr>
        </a:p>
        <a:p>
          <a:r>
            <a:rPr kumimoji="1" lang="ja-JP" altLang="en-US" sz="1200" kern="1200">
              <a:solidFill>
                <a:sysClr val="windowText" lastClr="000000"/>
              </a:solidFill>
              <a:effectLst/>
              <a:latin typeface="メイリオ" panose="020B0604030504040204" pitchFamily="50" charset="-128"/>
              <a:ea typeface="メイリオ" panose="020B0604030504040204" pitchFamily="50" charset="-128"/>
              <a:cs typeface="+mn-cs"/>
            </a:rPr>
            <a:t>　</a:t>
          </a:r>
          <a:r>
            <a:rPr kumimoji="1" lang="en-US" altLang="ja-JP" sz="1400" b="1" kern="1200">
              <a:solidFill>
                <a:srgbClr val="FF0000"/>
              </a:solidFill>
              <a:effectLst/>
              <a:latin typeface="メイリオ" panose="020B0604030504040204" pitchFamily="50" charset="-128"/>
              <a:ea typeface="メイリオ" panose="020B0604030504040204" pitchFamily="50" charset="-128"/>
              <a:cs typeface="+mn-cs"/>
            </a:rPr>
            <a:t>※</a:t>
          </a:r>
          <a:r>
            <a:rPr kumimoji="1" lang="ja-JP" altLang="ja-JP" sz="1400" b="1" kern="1200">
              <a:solidFill>
                <a:srgbClr val="FF0000"/>
              </a:solidFill>
              <a:effectLst/>
              <a:latin typeface="メイリオ" panose="020B0604030504040204" pitchFamily="50" charset="-128"/>
              <a:ea typeface="メイリオ" panose="020B0604030504040204" pitchFamily="50" charset="-128"/>
              <a:cs typeface="+mn-cs"/>
            </a:rPr>
            <a:t>市町村職員福祉協会負担金は</a:t>
          </a:r>
          <a:r>
            <a:rPr kumimoji="1" lang="ja-JP" altLang="en-US" sz="1400" b="1" kern="1200">
              <a:solidFill>
                <a:srgbClr val="FF0000"/>
              </a:solidFill>
              <a:effectLst/>
              <a:latin typeface="メイリオ" panose="020B0604030504040204" pitchFamily="50" charset="-128"/>
              <a:ea typeface="メイリオ" panose="020B0604030504040204" pitchFamily="50" charset="-128"/>
              <a:cs typeface="+mn-cs"/>
            </a:rPr>
            <a:t>計上できません。</a:t>
          </a:r>
          <a:endParaRPr kumimoji="1" lang="en-US" altLang="ja-JP" sz="1400" b="1" kern="1200">
            <a:solidFill>
              <a:srgbClr val="FF0000"/>
            </a:solidFill>
            <a:effectLst/>
            <a:latin typeface="メイリオ" panose="020B0604030504040204" pitchFamily="50" charset="-128"/>
            <a:ea typeface="メイリオ" panose="020B0604030504040204" pitchFamily="50" charset="-128"/>
            <a:cs typeface="+mn-cs"/>
          </a:endParaRPr>
        </a:p>
        <a:p>
          <a:r>
            <a:rPr lang="ja-JP" altLang="en-US" sz="1200">
              <a:solidFill>
                <a:sysClr val="windowText" lastClr="000000"/>
              </a:solidFill>
              <a:effectLst/>
              <a:latin typeface="メイリオ" panose="020B0604030504040204" pitchFamily="50" charset="-128"/>
              <a:ea typeface="メイリオ" panose="020B0604030504040204" pitchFamily="50" charset="-128"/>
            </a:rPr>
            <a:t>⑤退職手当組合負担金とは、市町村退職手当組合への負担金です。</a:t>
          </a:r>
        </a:p>
        <a:p>
          <a:r>
            <a:rPr lang="ja-JP" altLang="en-US" sz="1200">
              <a:solidFill>
                <a:sysClr val="windowText" lastClr="000000"/>
              </a:solidFill>
              <a:effectLst/>
              <a:latin typeface="メイリオ" panose="020B0604030504040204" pitchFamily="50" charset="-128"/>
              <a:ea typeface="メイリオ" panose="020B0604030504040204" pitchFamily="50" charset="-128"/>
            </a:rPr>
            <a:t>⑥災害補償費負担金とは、地方公務員災害補償基金への負担金です。</a:t>
          </a:r>
          <a:endParaRPr lang="en-US" altLang="ja-JP" sz="1200">
            <a:solidFill>
              <a:sysClr val="windowText" lastClr="000000"/>
            </a:solidFill>
            <a:effectLst/>
            <a:latin typeface="メイリオ" panose="020B0604030504040204" pitchFamily="50" charset="-128"/>
            <a:ea typeface="メイリオ" panose="020B0604030504040204" pitchFamily="50" charset="-128"/>
          </a:endParaRPr>
        </a:p>
        <a:p>
          <a:r>
            <a:rPr lang="ja-JP" altLang="en-US" sz="1200">
              <a:solidFill>
                <a:sysClr val="windowText" lastClr="000000"/>
              </a:solidFill>
              <a:effectLst/>
              <a:latin typeface="メイリオ" panose="020B0604030504040204" pitchFamily="50" charset="-128"/>
              <a:ea typeface="メイリオ" panose="020B0604030504040204" pitchFamily="50" charset="-128"/>
            </a:rPr>
            <a:t>⑦フルタイム職員で、</a:t>
          </a:r>
          <a:r>
            <a:rPr lang="ja-JP" altLang="en-US" sz="1200" u="sng">
              <a:solidFill>
                <a:sysClr val="windowText" lastClr="000000"/>
              </a:solidFill>
              <a:effectLst/>
              <a:latin typeface="メイリオ" panose="020B0604030504040204" pitchFamily="50" charset="-128"/>
              <a:ea typeface="メイリオ" panose="020B0604030504040204" pitchFamily="50" charset="-128"/>
            </a:rPr>
            <a:t>共済（長期）ではなく社会保険加入の方がいる場合</a:t>
          </a:r>
          <a:r>
            <a:rPr lang="ja-JP" altLang="en-US" sz="1200">
              <a:solidFill>
                <a:sysClr val="windowText" lastClr="000000"/>
              </a:solidFill>
              <a:effectLst/>
              <a:latin typeface="メイリオ" panose="020B0604030504040204" pitchFamily="50" charset="-128"/>
              <a:ea typeface="メイリオ" panose="020B0604030504040204" pitchFamily="50" charset="-128"/>
            </a:rPr>
            <a:t>は、斜線を削除して「社会保険料負担金」、「子ども・子育て拠出金」欄</a:t>
          </a:r>
          <a:endParaRPr lang="en-US" altLang="ja-JP" sz="1200">
            <a:solidFill>
              <a:sysClr val="windowText" lastClr="000000"/>
            </a:solidFill>
            <a:effectLst/>
            <a:latin typeface="メイリオ" panose="020B0604030504040204" pitchFamily="50" charset="-128"/>
            <a:ea typeface="メイリオ" panose="020B0604030504040204" pitchFamily="50" charset="-128"/>
          </a:endParaRPr>
        </a:p>
        <a:p>
          <a:r>
            <a:rPr lang="ja-JP" altLang="en-US" sz="1200">
              <a:solidFill>
                <a:sysClr val="windowText" lastClr="000000"/>
              </a:solidFill>
              <a:effectLst/>
              <a:latin typeface="メイリオ" panose="020B0604030504040204" pitchFamily="50" charset="-128"/>
              <a:ea typeface="メイリオ" panose="020B0604030504040204" pitchFamily="50" charset="-128"/>
            </a:rPr>
            <a:t>　に入力してください。</a:t>
          </a:r>
          <a:r>
            <a:rPr lang="ja-JP" altLang="en-US" sz="1200" b="1">
              <a:solidFill>
                <a:srgbClr val="FF0000"/>
              </a:solidFill>
              <a:effectLst/>
              <a:latin typeface="メイリオ" panose="020B0604030504040204" pitchFamily="50" charset="-128"/>
              <a:ea typeface="メイリオ" panose="020B0604030504040204" pitchFamily="50" charset="-128"/>
            </a:rPr>
            <a:t>ただし、短期掛金及び介護掛金については、「共済組合負担金」の欄に市町村負担分の金額を入力してください。</a:t>
          </a:r>
        </a:p>
        <a:p>
          <a:endParaRPr lang="en-US" altLang="ja-JP" sz="1200">
            <a:solidFill>
              <a:sysClr val="windowText" lastClr="000000"/>
            </a:solidFill>
            <a:effectLst/>
            <a:latin typeface="メイリオ" panose="020B0604030504040204" pitchFamily="50" charset="-128"/>
            <a:ea typeface="メイリオ" panose="020B0604030504040204" pitchFamily="50" charset="-128"/>
          </a:endParaRPr>
        </a:p>
      </xdr:txBody>
    </xdr:sp>
    <xdr:clientData/>
  </xdr:twoCellAnchor>
  <xdr:twoCellAnchor>
    <xdr:from>
      <xdr:col>14</xdr:col>
      <xdr:colOff>556260</xdr:colOff>
      <xdr:row>0</xdr:row>
      <xdr:rowOff>91440</xdr:rowOff>
    </xdr:from>
    <xdr:to>
      <xdr:col>15</xdr:col>
      <xdr:colOff>432162</xdr:colOff>
      <xdr:row>2</xdr:row>
      <xdr:rowOff>102325</xdr:rowOff>
    </xdr:to>
    <xdr:sp macro="" textlink="">
      <xdr:nvSpPr>
        <xdr:cNvPr id="3" name="テキスト ボックス 2">
          <a:extLst>
            <a:ext uri="{FF2B5EF4-FFF2-40B4-BE49-F238E27FC236}">
              <a16:creationId xmlns:a16="http://schemas.microsoft.com/office/drawing/2014/main" id="{CF55E770-C40D-471A-B4F5-B73EA35BCBCF}"/>
            </a:ext>
          </a:extLst>
        </xdr:cNvPr>
        <xdr:cNvSpPr txBox="1"/>
      </xdr:nvSpPr>
      <xdr:spPr>
        <a:xfrm>
          <a:off x="8755380" y="91440"/>
          <a:ext cx="470262" cy="384265"/>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⑦</a:t>
          </a:r>
        </a:p>
      </xdr:txBody>
    </xdr:sp>
    <xdr:clientData/>
  </xdr:twoCellAnchor>
  <xdr:twoCellAnchor>
    <xdr:from>
      <xdr:col>1</xdr:col>
      <xdr:colOff>15240</xdr:colOff>
      <xdr:row>2</xdr:row>
      <xdr:rowOff>0</xdr:rowOff>
    </xdr:from>
    <xdr:to>
      <xdr:col>1</xdr:col>
      <xdr:colOff>327660</xdr:colOff>
      <xdr:row>9</xdr:row>
      <xdr:rowOff>192554</xdr:rowOff>
    </xdr:to>
    <xdr:sp macro="" textlink="">
      <xdr:nvSpPr>
        <xdr:cNvPr id="2" name="角丸四角形 6">
          <a:extLst>
            <a:ext uri="{FF2B5EF4-FFF2-40B4-BE49-F238E27FC236}">
              <a16:creationId xmlns:a16="http://schemas.microsoft.com/office/drawing/2014/main" id="{65FB0F56-C0B3-4D1C-8784-85E65D3D9ADF}"/>
            </a:ext>
          </a:extLst>
        </xdr:cNvPr>
        <xdr:cNvSpPr/>
      </xdr:nvSpPr>
      <xdr:spPr>
        <a:xfrm>
          <a:off x="746760" y="373380"/>
          <a:ext cx="312420" cy="1670834"/>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10</xdr:col>
      <xdr:colOff>0</xdr:colOff>
      <xdr:row>2</xdr:row>
      <xdr:rowOff>7620</xdr:rowOff>
    </xdr:from>
    <xdr:to>
      <xdr:col>11</xdr:col>
      <xdr:colOff>4355</xdr:colOff>
      <xdr:row>2</xdr:row>
      <xdr:rowOff>283845</xdr:rowOff>
    </xdr:to>
    <xdr:sp macro="" textlink="">
      <xdr:nvSpPr>
        <xdr:cNvPr id="4" name="角丸四角形 9">
          <a:extLst>
            <a:ext uri="{FF2B5EF4-FFF2-40B4-BE49-F238E27FC236}">
              <a16:creationId xmlns:a16="http://schemas.microsoft.com/office/drawing/2014/main" id="{026D3C91-D2CC-40BA-B83F-F8855268AEA6}"/>
            </a:ext>
          </a:extLst>
        </xdr:cNvPr>
        <xdr:cNvSpPr/>
      </xdr:nvSpPr>
      <xdr:spPr>
        <a:xfrm flipV="1">
          <a:off x="5821680" y="381000"/>
          <a:ext cx="598715" cy="276225"/>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11</xdr:col>
      <xdr:colOff>586740</xdr:colOff>
      <xdr:row>2</xdr:row>
      <xdr:rowOff>7620</xdr:rowOff>
    </xdr:from>
    <xdr:to>
      <xdr:col>12</xdr:col>
      <xdr:colOff>591095</xdr:colOff>
      <xdr:row>2</xdr:row>
      <xdr:rowOff>283845</xdr:rowOff>
    </xdr:to>
    <xdr:sp macro="" textlink="">
      <xdr:nvSpPr>
        <xdr:cNvPr id="5" name="角丸四角形 9">
          <a:extLst>
            <a:ext uri="{FF2B5EF4-FFF2-40B4-BE49-F238E27FC236}">
              <a16:creationId xmlns:a16="http://schemas.microsoft.com/office/drawing/2014/main" id="{88C35729-09F0-4A16-8212-FE07AEA3E316}"/>
            </a:ext>
          </a:extLst>
        </xdr:cNvPr>
        <xdr:cNvSpPr/>
      </xdr:nvSpPr>
      <xdr:spPr>
        <a:xfrm flipV="1">
          <a:off x="7002780" y="381000"/>
          <a:ext cx="598715" cy="276225"/>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13</xdr:col>
      <xdr:colOff>0</xdr:colOff>
      <xdr:row>2</xdr:row>
      <xdr:rowOff>0</xdr:rowOff>
    </xdr:from>
    <xdr:to>
      <xdr:col>14</xdr:col>
      <xdr:colOff>4355</xdr:colOff>
      <xdr:row>2</xdr:row>
      <xdr:rowOff>276225</xdr:rowOff>
    </xdr:to>
    <xdr:sp macro="" textlink="">
      <xdr:nvSpPr>
        <xdr:cNvPr id="6" name="角丸四角形 9">
          <a:extLst>
            <a:ext uri="{FF2B5EF4-FFF2-40B4-BE49-F238E27FC236}">
              <a16:creationId xmlns:a16="http://schemas.microsoft.com/office/drawing/2014/main" id="{68FB02FB-3FD0-4498-B4B7-30BE892D10F4}"/>
            </a:ext>
          </a:extLst>
        </xdr:cNvPr>
        <xdr:cNvSpPr/>
      </xdr:nvSpPr>
      <xdr:spPr>
        <a:xfrm flipV="1">
          <a:off x="7604760" y="373380"/>
          <a:ext cx="598715" cy="276225"/>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14</xdr:col>
      <xdr:colOff>7620</xdr:colOff>
      <xdr:row>2</xdr:row>
      <xdr:rowOff>7620</xdr:rowOff>
    </xdr:from>
    <xdr:to>
      <xdr:col>15</xdr:col>
      <xdr:colOff>11975</xdr:colOff>
      <xdr:row>2</xdr:row>
      <xdr:rowOff>283845</xdr:rowOff>
    </xdr:to>
    <xdr:sp macro="" textlink="">
      <xdr:nvSpPr>
        <xdr:cNvPr id="7" name="角丸四角形 9">
          <a:extLst>
            <a:ext uri="{FF2B5EF4-FFF2-40B4-BE49-F238E27FC236}">
              <a16:creationId xmlns:a16="http://schemas.microsoft.com/office/drawing/2014/main" id="{AE9235D3-4A48-460C-9A59-4D251A025AB0}"/>
            </a:ext>
          </a:extLst>
        </xdr:cNvPr>
        <xdr:cNvSpPr/>
      </xdr:nvSpPr>
      <xdr:spPr>
        <a:xfrm flipV="1">
          <a:off x="8206740" y="381000"/>
          <a:ext cx="598715" cy="276225"/>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15</xdr:col>
      <xdr:colOff>0</xdr:colOff>
      <xdr:row>1</xdr:row>
      <xdr:rowOff>190499</xdr:rowOff>
    </xdr:from>
    <xdr:to>
      <xdr:col>17</xdr:col>
      <xdr:colOff>15240</xdr:colOff>
      <xdr:row>2</xdr:row>
      <xdr:rowOff>276224</xdr:rowOff>
    </xdr:to>
    <xdr:sp macro="" textlink="">
      <xdr:nvSpPr>
        <xdr:cNvPr id="10" name="角丸四角形 9">
          <a:extLst>
            <a:ext uri="{FF2B5EF4-FFF2-40B4-BE49-F238E27FC236}">
              <a16:creationId xmlns:a16="http://schemas.microsoft.com/office/drawing/2014/main" id="{0EF3EF8E-112C-44F3-AFDA-CBCE5C74B833}"/>
            </a:ext>
          </a:extLst>
        </xdr:cNvPr>
        <xdr:cNvSpPr/>
      </xdr:nvSpPr>
      <xdr:spPr>
        <a:xfrm flipV="1">
          <a:off x="8793480" y="373379"/>
          <a:ext cx="1150620" cy="276225"/>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9525</xdr:colOff>
      <xdr:row>42</xdr:row>
      <xdr:rowOff>9525</xdr:rowOff>
    </xdr:from>
    <xdr:to>
      <xdr:col>16</xdr:col>
      <xdr:colOff>609600</xdr:colOff>
      <xdr:row>50</xdr:row>
      <xdr:rowOff>9525</xdr:rowOff>
    </xdr:to>
    <xdr:cxnSp macro="">
      <xdr:nvCxnSpPr>
        <xdr:cNvPr id="9203" name="直線コネクタ 9202">
          <a:extLst>
            <a:ext uri="{FF2B5EF4-FFF2-40B4-BE49-F238E27FC236}">
              <a16:creationId xmlns:a16="http://schemas.microsoft.com/office/drawing/2014/main" id="{00000000-0008-0000-0700-0000F3230000}"/>
            </a:ext>
          </a:extLst>
        </xdr:cNvPr>
        <xdr:cNvCxnSpPr/>
      </xdr:nvCxnSpPr>
      <xdr:spPr>
        <a:xfrm flipH="1">
          <a:off x="9353550" y="8401050"/>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32</xdr:row>
      <xdr:rowOff>28575</xdr:rowOff>
    </xdr:from>
    <xdr:to>
      <xdr:col>16</xdr:col>
      <xdr:colOff>600075</xdr:colOff>
      <xdr:row>40</xdr:row>
      <xdr:rowOff>28575</xdr:rowOff>
    </xdr:to>
    <xdr:cxnSp macro="">
      <xdr:nvCxnSpPr>
        <xdr:cNvPr id="9204" name="直線コネクタ 9203">
          <a:extLst>
            <a:ext uri="{FF2B5EF4-FFF2-40B4-BE49-F238E27FC236}">
              <a16:creationId xmlns:a16="http://schemas.microsoft.com/office/drawing/2014/main" id="{00000000-0008-0000-0700-0000F4230000}"/>
            </a:ext>
          </a:extLst>
        </xdr:cNvPr>
        <xdr:cNvCxnSpPr/>
      </xdr:nvCxnSpPr>
      <xdr:spPr>
        <a:xfrm flipH="1">
          <a:off x="9344025" y="6400800"/>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19050</xdr:colOff>
      <xdr:row>22</xdr:row>
      <xdr:rowOff>0</xdr:rowOff>
    </xdr:from>
    <xdr:to>
      <xdr:col>17</xdr:col>
      <xdr:colOff>0</xdr:colOff>
      <xdr:row>30</xdr:row>
      <xdr:rowOff>0</xdr:rowOff>
    </xdr:to>
    <xdr:cxnSp macro="">
      <xdr:nvCxnSpPr>
        <xdr:cNvPr id="9205" name="直線コネクタ 9204">
          <a:extLst>
            <a:ext uri="{FF2B5EF4-FFF2-40B4-BE49-F238E27FC236}">
              <a16:creationId xmlns:a16="http://schemas.microsoft.com/office/drawing/2014/main" id="{00000000-0008-0000-0700-0000F5230000}"/>
            </a:ext>
          </a:extLst>
        </xdr:cNvPr>
        <xdr:cNvCxnSpPr/>
      </xdr:nvCxnSpPr>
      <xdr:spPr>
        <a:xfrm flipH="1">
          <a:off x="9363075" y="4352925"/>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19050</xdr:colOff>
      <xdr:row>12</xdr:row>
      <xdr:rowOff>9525</xdr:rowOff>
    </xdr:from>
    <xdr:to>
      <xdr:col>17</xdr:col>
      <xdr:colOff>0</xdr:colOff>
      <xdr:row>20</xdr:row>
      <xdr:rowOff>0</xdr:rowOff>
    </xdr:to>
    <xdr:cxnSp macro="">
      <xdr:nvCxnSpPr>
        <xdr:cNvPr id="9206" name="直線コネクタ 9205">
          <a:extLst>
            <a:ext uri="{FF2B5EF4-FFF2-40B4-BE49-F238E27FC236}">
              <a16:creationId xmlns:a16="http://schemas.microsoft.com/office/drawing/2014/main" id="{00000000-0008-0000-0700-0000F6230000}"/>
            </a:ext>
          </a:extLst>
        </xdr:cNvPr>
        <xdr:cNvCxnSpPr/>
      </xdr:nvCxnSpPr>
      <xdr:spPr>
        <a:xfrm flipH="1">
          <a:off x="9363075" y="2333625"/>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9525</xdr:colOff>
      <xdr:row>2</xdr:row>
      <xdr:rowOff>19050</xdr:rowOff>
    </xdr:from>
    <xdr:to>
      <xdr:col>16</xdr:col>
      <xdr:colOff>609600</xdr:colOff>
      <xdr:row>10</xdr:row>
      <xdr:rowOff>9525</xdr:rowOff>
    </xdr:to>
    <xdr:cxnSp macro="">
      <xdr:nvCxnSpPr>
        <xdr:cNvPr id="9207" name="直線コネクタ 9206">
          <a:extLst>
            <a:ext uri="{FF2B5EF4-FFF2-40B4-BE49-F238E27FC236}">
              <a16:creationId xmlns:a16="http://schemas.microsoft.com/office/drawing/2014/main" id="{00000000-0008-0000-0700-0000F7230000}"/>
            </a:ext>
          </a:extLst>
        </xdr:cNvPr>
        <xdr:cNvCxnSpPr/>
      </xdr:nvCxnSpPr>
      <xdr:spPr>
        <a:xfrm flipH="1">
          <a:off x="9353550" y="390525"/>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15</xdr:col>
      <xdr:colOff>38100</xdr:colOff>
      <xdr:row>12</xdr:row>
      <xdr:rowOff>9525</xdr:rowOff>
    </xdr:from>
    <xdr:to>
      <xdr:col>17</xdr:col>
      <xdr:colOff>19050</xdr:colOff>
      <xdr:row>20</xdr:row>
      <xdr:rowOff>0</xdr:rowOff>
    </xdr:to>
    <xdr:cxnSp macro="">
      <xdr:nvCxnSpPr>
        <xdr:cNvPr id="9203" name="直線コネクタ 9202">
          <a:extLst>
            <a:ext uri="{FF2B5EF4-FFF2-40B4-BE49-F238E27FC236}">
              <a16:creationId xmlns:a16="http://schemas.microsoft.com/office/drawing/2014/main" id="{00000000-0008-0000-0800-0000F3230000}"/>
            </a:ext>
          </a:extLst>
        </xdr:cNvPr>
        <xdr:cNvCxnSpPr/>
      </xdr:nvCxnSpPr>
      <xdr:spPr>
        <a:xfrm flipH="1">
          <a:off x="9382125" y="2333625"/>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38100</xdr:colOff>
      <xdr:row>2</xdr:row>
      <xdr:rowOff>19050</xdr:rowOff>
    </xdr:from>
    <xdr:to>
      <xdr:col>17</xdr:col>
      <xdr:colOff>19050</xdr:colOff>
      <xdr:row>10</xdr:row>
      <xdr:rowOff>9525</xdr:rowOff>
    </xdr:to>
    <xdr:cxnSp macro="">
      <xdr:nvCxnSpPr>
        <xdr:cNvPr id="9204" name="直線コネクタ 9203">
          <a:extLst>
            <a:ext uri="{FF2B5EF4-FFF2-40B4-BE49-F238E27FC236}">
              <a16:creationId xmlns:a16="http://schemas.microsoft.com/office/drawing/2014/main" id="{00000000-0008-0000-0800-0000F4230000}"/>
            </a:ext>
          </a:extLst>
        </xdr:cNvPr>
        <xdr:cNvCxnSpPr/>
      </xdr:nvCxnSpPr>
      <xdr:spPr>
        <a:xfrm flipH="1">
          <a:off x="9382125" y="390525"/>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38100</xdr:colOff>
      <xdr:row>21</xdr:row>
      <xdr:rowOff>180975</xdr:rowOff>
    </xdr:from>
    <xdr:to>
      <xdr:col>17</xdr:col>
      <xdr:colOff>19050</xdr:colOff>
      <xdr:row>29</xdr:row>
      <xdr:rowOff>190500</xdr:rowOff>
    </xdr:to>
    <xdr:cxnSp macro="">
      <xdr:nvCxnSpPr>
        <xdr:cNvPr id="9205" name="直線コネクタ 9204">
          <a:extLst>
            <a:ext uri="{FF2B5EF4-FFF2-40B4-BE49-F238E27FC236}">
              <a16:creationId xmlns:a16="http://schemas.microsoft.com/office/drawing/2014/main" id="{00000000-0008-0000-0800-0000F5230000}"/>
            </a:ext>
          </a:extLst>
        </xdr:cNvPr>
        <xdr:cNvCxnSpPr/>
      </xdr:nvCxnSpPr>
      <xdr:spPr>
        <a:xfrm flipH="1">
          <a:off x="9382125" y="4343400"/>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38100</xdr:colOff>
      <xdr:row>32</xdr:row>
      <xdr:rowOff>19050</xdr:rowOff>
    </xdr:from>
    <xdr:to>
      <xdr:col>17</xdr:col>
      <xdr:colOff>19050</xdr:colOff>
      <xdr:row>40</xdr:row>
      <xdr:rowOff>19050</xdr:rowOff>
    </xdr:to>
    <xdr:cxnSp macro="">
      <xdr:nvCxnSpPr>
        <xdr:cNvPr id="9206" name="直線コネクタ 9205">
          <a:extLst>
            <a:ext uri="{FF2B5EF4-FFF2-40B4-BE49-F238E27FC236}">
              <a16:creationId xmlns:a16="http://schemas.microsoft.com/office/drawing/2014/main" id="{00000000-0008-0000-0800-0000F6230000}"/>
            </a:ext>
          </a:extLst>
        </xdr:cNvPr>
        <xdr:cNvCxnSpPr/>
      </xdr:nvCxnSpPr>
      <xdr:spPr>
        <a:xfrm flipH="1">
          <a:off x="9382125" y="6391275"/>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38100</xdr:colOff>
      <xdr:row>42</xdr:row>
      <xdr:rowOff>9525</xdr:rowOff>
    </xdr:from>
    <xdr:to>
      <xdr:col>17</xdr:col>
      <xdr:colOff>19050</xdr:colOff>
      <xdr:row>50</xdr:row>
      <xdr:rowOff>9525</xdr:rowOff>
    </xdr:to>
    <xdr:cxnSp macro="">
      <xdr:nvCxnSpPr>
        <xdr:cNvPr id="9207" name="直線コネクタ 9206">
          <a:extLst>
            <a:ext uri="{FF2B5EF4-FFF2-40B4-BE49-F238E27FC236}">
              <a16:creationId xmlns:a16="http://schemas.microsoft.com/office/drawing/2014/main" id="{00000000-0008-0000-0800-0000F7230000}"/>
            </a:ext>
          </a:extLst>
        </xdr:cNvPr>
        <xdr:cNvCxnSpPr/>
      </xdr:nvCxnSpPr>
      <xdr:spPr>
        <a:xfrm flipH="1">
          <a:off x="9382125" y="8401050"/>
          <a:ext cx="1247775" cy="168592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bg1"/>
        </a:solidFill>
        <a:ln w="12700">
          <a:solidFill>
            <a:schemeClr val="tx1"/>
          </a:solidFill>
        </a:ln>
      </a:spPr>
      <a:bodyPr vertOverflow="clip" horzOverflow="clip" rtlCol="0" anchor="t"/>
      <a:lstStyle>
        <a:defPPr algn="l">
          <a:defRPr kumimoji="1" sz="1100">
            <a:solidFill>
              <a:sysClr val="windowText" lastClr="00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comments" Target="../comments6.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comments" Target="../comments7.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comments" Target="../comments8.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5.xml"/><Relationship Id="rId1" Type="http://schemas.openxmlformats.org/officeDocument/2006/relationships/printerSettings" Target="../printerSettings/printerSettings15.bin"/><Relationship Id="rId4" Type="http://schemas.openxmlformats.org/officeDocument/2006/relationships/comments" Target="../comments9.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3.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FF00"/>
    <pageSetUpPr fitToPage="1"/>
  </sheetPr>
  <dimension ref="A1:R97"/>
  <sheetViews>
    <sheetView showGridLines="0" tabSelected="1" view="pageBreakPreview" zoomScaleNormal="100" zoomScaleSheetLayoutView="100" zoomScalePageLayoutView="62" workbookViewId="0">
      <selection activeCell="E38" sqref="E38"/>
    </sheetView>
  </sheetViews>
  <sheetFormatPr defaultRowHeight="12.75" customHeight="1" outlineLevelRow="1"/>
  <cols>
    <col min="1" max="1" width="4.625" customWidth="1"/>
    <col min="2" max="2" width="17.125" style="7" customWidth="1"/>
    <col min="3" max="3" width="7.375" style="7" customWidth="1"/>
    <col min="4" max="4" width="9" style="7"/>
    <col min="5" max="5" width="15.75" style="7" customWidth="1"/>
    <col min="6" max="6" width="15.5" style="8" customWidth="1"/>
    <col min="7" max="8" width="5.625" style="7" customWidth="1"/>
    <col min="9" max="9" width="9.375" style="7" customWidth="1"/>
    <col min="10" max="10" width="6.25" style="7" customWidth="1"/>
    <col min="11" max="11" width="3.5" style="7" customWidth="1"/>
    <col min="12" max="12" width="5.625" style="7" customWidth="1"/>
    <col min="13" max="13" width="7.5" style="7" customWidth="1"/>
    <col min="14" max="16" width="8.625" style="7" customWidth="1"/>
    <col min="17" max="17" width="13.625" customWidth="1"/>
    <col min="18" max="18" width="15.625" customWidth="1"/>
  </cols>
  <sheetData>
    <row r="1" spans="1:18" ht="13.5" customHeight="1">
      <c r="A1" s="6"/>
      <c r="B1" s="6"/>
      <c r="C1" s="6"/>
      <c r="D1" s="6"/>
      <c r="E1" s="6"/>
      <c r="F1" s="6"/>
      <c r="G1" s="6"/>
      <c r="H1" s="6"/>
      <c r="I1" s="6"/>
      <c r="J1" s="6"/>
      <c r="K1" s="6"/>
      <c r="L1" s="6"/>
      <c r="M1" s="6"/>
      <c r="N1" s="6"/>
      <c r="O1" s="6"/>
      <c r="P1" s="6"/>
    </row>
    <row r="2" spans="1:18" ht="13.5" customHeight="1">
      <c r="A2" s="6"/>
      <c r="B2" s="6"/>
      <c r="C2" s="6"/>
      <c r="D2" s="6"/>
      <c r="E2" s="6"/>
      <c r="F2" s="6"/>
      <c r="G2" s="6"/>
      <c r="H2" s="6"/>
      <c r="I2" s="6"/>
      <c r="J2" s="6"/>
      <c r="K2" s="6"/>
      <c r="L2" s="6"/>
      <c r="M2" s="6"/>
      <c r="N2" s="6"/>
      <c r="O2" s="6"/>
      <c r="P2" s="6"/>
    </row>
    <row r="3" spans="1:18" ht="13.5" customHeight="1">
      <c r="A3" s="6"/>
      <c r="B3" s="6"/>
      <c r="C3" s="6"/>
      <c r="D3" s="6"/>
      <c r="E3" s="6"/>
      <c r="F3" s="6"/>
      <c r="G3" s="6"/>
      <c r="H3" s="6"/>
      <c r="I3" s="6"/>
      <c r="J3" s="6"/>
      <c r="K3" s="6"/>
      <c r="L3" s="6"/>
      <c r="M3" s="6"/>
      <c r="N3" s="6"/>
      <c r="O3" s="6"/>
      <c r="P3" s="6"/>
    </row>
    <row r="4" spans="1:18" ht="13.5" customHeight="1">
      <c r="A4" s="6"/>
      <c r="B4" s="6"/>
      <c r="C4" s="6"/>
      <c r="D4" s="6"/>
      <c r="E4" s="6"/>
      <c r="F4" s="6"/>
      <c r="G4" s="6"/>
      <c r="H4" s="6"/>
      <c r="I4" s="6"/>
      <c r="J4" s="6"/>
      <c r="K4" s="6"/>
      <c r="L4" s="6"/>
      <c r="M4" s="6"/>
      <c r="N4" s="6"/>
      <c r="O4" s="6"/>
      <c r="P4" s="6"/>
    </row>
    <row r="5" spans="1:18" ht="13.5" customHeight="1"/>
    <row r="6" spans="1:18" ht="13.5" customHeight="1"/>
    <row r="7" spans="1:18" ht="13.5" customHeight="1"/>
    <row r="8" spans="1:18" ht="13.5" customHeight="1"/>
    <row r="9" spans="1:18" ht="13.5" customHeight="1"/>
    <row r="10" spans="1:18" ht="13.5" customHeight="1"/>
    <row r="11" spans="1:18" ht="13.5" customHeight="1"/>
    <row r="12" spans="1:18" ht="13.5" customHeight="1"/>
    <row r="13" spans="1:18" ht="13.5" customHeight="1">
      <c r="B13" s="55"/>
      <c r="C13" s="55"/>
      <c r="D13" s="55"/>
      <c r="E13" s="55"/>
      <c r="F13" s="56"/>
      <c r="G13" s="55"/>
      <c r="H13" s="55"/>
      <c r="I13" s="55"/>
      <c r="J13" s="55"/>
      <c r="K13" s="55"/>
      <c r="L13" s="55"/>
      <c r="M13" s="190"/>
      <c r="N13" s="190"/>
      <c r="O13" s="190"/>
      <c r="P13" s="190"/>
      <c r="Q13" s="190"/>
      <c r="R13" s="190"/>
    </row>
    <row r="14" spans="1:18" ht="13.5" customHeight="1">
      <c r="B14" s="58"/>
      <c r="C14" s="58"/>
      <c r="D14" s="58"/>
      <c r="E14" s="58"/>
      <c r="F14" s="59"/>
      <c r="G14" s="58"/>
      <c r="H14" s="58"/>
      <c r="I14" s="58"/>
      <c r="J14" s="58"/>
      <c r="K14" s="58"/>
      <c r="L14" s="58"/>
      <c r="M14" s="191"/>
      <c r="N14" s="191"/>
      <c r="O14" s="191"/>
      <c r="P14" s="191"/>
      <c r="Q14" s="191"/>
      <c r="R14" s="191"/>
    </row>
    <row r="15" spans="1:18" ht="12.95" customHeight="1">
      <c r="A15" s="187"/>
      <c r="B15" s="192" t="s">
        <v>34</v>
      </c>
      <c r="C15" s="193"/>
      <c r="D15" s="188" t="s">
        <v>35</v>
      </c>
      <c r="E15" s="188" t="s">
        <v>86</v>
      </c>
      <c r="F15" s="199" t="s">
        <v>36</v>
      </c>
      <c r="G15" s="188" t="s">
        <v>134</v>
      </c>
      <c r="H15" s="188" t="s">
        <v>21</v>
      </c>
      <c r="I15" s="202" t="s">
        <v>108</v>
      </c>
      <c r="J15" s="192" t="s">
        <v>37</v>
      </c>
      <c r="K15" s="207"/>
      <c r="L15" s="193"/>
      <c r="M15" s="187" t="s">
        <v>90</v>
      </c>
      <c r="N15" s="187"/>
      <c r="O15" s="187"/>
      <c r="P15" s="187"/>
      <c r="Q15" s="187"/>
      <c r="R15" s="187"/>
    </row>
    <row r="16" spans="1:18" ht="12" customHeight="1">
      <c r="A16" s="187"/>
      <c r="B16" s="194"/>
      <c r="C16" s="195"/>
      <c r="D16" s="198"/>
      <c r="E16" s="198"/>
      <c r="F16" s="200"/>
      <c r="G16" s="198"/>
      <c r="H16" s="198"/>
      <c r="I16" s="198"/>
      <c r="J16" s="194"/>
      <c r="K16" s="190"/>
      <c r="L16" s="195"/>
      <c r="M16" s="187" t="s">
        <v>89</v>
      </c>
      <c r="N16" s="187"/>
      <c r="O16" s="187"/>
      <c r="P16" s="187"/>
      <c r="Q16" s="205" t="s">
        <v>98</v>
      </c>
      <c r="R16" s="206"/>
    </row>
    <row r="17" spans="1:18" ht="12.75" customHeight="1">
      <c r="A17" s="187"/>
      <c r="B17" s="194"/>
      <c r="C17" s="195"/>
      <c r="D17" s="198"/>
      <c r="E17" s="198"/>
      <c r="F17" s="200"/>
      <c r="G17" s="198"/>
      <c r="H17" s="198"/>
      <c r="I17" s="198"/>
      <c r="J17" s="194"/>
      <c r="K17" s="190"/>
      <c r="L17" s="195"/>
      <c r="M17" s="187" t="s">
        <v>88</v>
      </c>
      <c r="N17" s="187"/>
      <c r="O17" s="187"/>
      <c r="P17" s="188" t="s">
        <v>38</v>
      </c>
      <c r="Q17" s="188" t="s">
        <v>87</v>
      </c>
      <c r="R17" s="203" t="s">
        <v>91</v>
      </c>
    </row>
    <row r="18" spans="1:18" ht="12.75" customHeight="1" thickBot="1">
      <c r="A18" s="187"/>
      <c r="B18" s="196"/>
      <c r="C18" s="197"/>
      <c r="D18" s="189"/>
      <c r="E18" s="189"/>
      <c r="F18" s="201"/>
      <c r="G18" s="189"/>
      <c r="H18" s="189"/>
      <c r="I18" s="189"/>
      <c r="J18" s="196"/>
      <c r="K18" s="208"/>
      <c r="L18" s="197"/>
      <c r="M18" s="54" t="s">
        <v>31</v>
      </c>
      <c r="N18" s="54" t="s">
        <v>32</v>
      </c>
      <c r="O18" s="54" t="s">
        <v>33</v>
      </c>
      <c r="P18" s="198"/>
      <c r="Q18" s="189"/>
      <c r="R18" s="204"/>
    </row>
    <row r="19" spans="1:18" ht="12.75" customHeight="1" thickTop="1">
      <c r="A19" s="15">
        <v>1</v>
      </c>
      <c r="B19" s="26"/>
      <c r="C19" s="62" t="s">
        <v>121</v>
      </c>
      <c r="D19" s="62" t="s">
        <v>122</v>
      </c>
      <c r="E19" s="63" t="s">
        <v>112</v>
      </c>
      <c r="F19" s="64">
        <v>21961</v>
      </c>
      <c r="G19" s="62">
        <v>63</v>
      </c>
      <c r="H19" s="62">
        <v>1</v>
      </c>
      <c r="I19" s="62">
        <v>12</v>
      </c>
      <c r="J19" s="65">
        <v>4</v>
      </c>
      <c r="K19" s="66" t="s">
        <v>116</v>
      </c>
      <c r="L19" s="67">
        <v>3</v>
      </c>
      <c r="M19" s="169">
        <v>5</v>
      </c>
      <c r="N19" s="169"/>
      <c r="O19" s="169"/>
      <c r="P19" s="170"/>
      <c r="Q19" s="169">
        <v>0</v>
      </c>
      <c r="R19" s="171"/>
    </row>
    <row r="20" spans="1:18" ht="12.75" customHeight="1">
      <c r="A20" s="15">
        <v>2</v>
      </c>
      <c r="B20" s="27"/>
      <c r="C20" s="9" t="s">
        <v>121</v>
      </c>
      <c r="D20" s="9" t="s">
        <v>123</v>
      </c>
      <c r="E20" s="40" t="s">
        <v>113</v>
      </c>
      <c r="F20" s="10">
        <v>24457</v>
      </c>
      <c r="G20" s="9">
        <v>56</v>
      </c>
      <c r="H20" s="9">
        <v>3</v>
      </c>
      <c r="I20" s="9">
        <v>12</v>
      </c>
      <c r="J20" s="157">
        <v>4</v>
      </c>
      <c r="K20" s="13" t="s">
        <v>116</v>
      </c>
      <c r="L20" s="159">
        <v>3</v>
      </c>
      <c r="M20" s="172">
        <v>36</v>
      </c>
      <c r="N20" s="172">
        <v>1</v>
      </c>
      <c r="O20" s="172"/>
      <c r="P20" s="173">
        <v>6</v>
      </c>
      <c r="Q20" s="172">
        <v>4</v>
      </c>
      <c r="R20" s="174">
        <v>5</v>
      </c>
    </row>
    <row r="21" spans="1:18" ht="12.75" customHeight="1">
      <c r="A21" s="15">
        <v>3</v>
      </c>
      <c r="B21" s="27"/>
      <c r="C21" s="9" t="s">
        <v>121</v>
      </c>
      <c r="D21" s="9" t="s">
        <v>124</v>
      </c>
      <c r="E21" s="40" t="s">
        <v>114</v>
      </c>
      <c r="F21" s="10">
        <v>32793</v>
      </c>
      <c r="G21" s="9">
        <v>33</v>
      </c>
      <c r="H21" s="9">
        <v>5</v>
      </c>
      <c r="I21" s="9">
        <v>12</v>
      </c>
      <c r="J21" s="158">
        <v>4</v>
      </c>
      <c r="K21" s="13" t="s">
        <v>116</v>
      </c>
      <c r="L21" s="160">
        <v>3</v>
      </c>
      <c r="M21" s="172">
        <v>18</v>
      </c>
      <c r="N21" s="172"/>
      <c r="O21" s="172">
        <v>1</v>
      </c>
      <c r="P21" s="173">
        <v>1</v>
      </c>
      <c r="Q21" s="172"/>
      <c r="R21" s="174"/>
    </row>
    <row r="22" spans="1:18" ht="12.75" customHeight="1">
      <c r="A22" s="15">
        <v>4</v>
      </c>
      <c r="B22" s="27"/>
      <c r="C22" s="9" t="s">
        <v>121</v>
      </c>
      <c r="D22" s="9" t="s">
        <v>124</v>
      </c>
      <c r="E22" s="40" t="s">
        <v>125</v>
      </c>
      <c r="F22" s="10">
        <v>33345</v>
      </c>
      <c r="G22" s="9">
        <v>31</v>
      </c>
      <c r="H22" s="9">
        <v>11</v>
      </c>
      <c r="I22" s="9">
        <v>12</v>
      </c>
      <c r="J22" s="11">
        <v>4</v>
      </c>
      <c r="K22" s="13" t="s">
        <v>116</v>
      </c>
      <c r="L22" s="12">
        <v>3</v>
      </c>
      <c r="M22" s="172">
        <v>18</v>
      </c>
      <c r="N22" s="172"/>
      <c r="O22" s="172"/>
      <c r="P22" s="173">
        <v>1</v>
      </c>
      <c r="Q22" s="172">
        <v>2</v>
      </c>
      <c r="R22" s="174">
        <v>1</v>
      </c>
    </row>
    <row r="23" spans="1:18" ht="12.75" customHeight="1">
      <c r="A23" s="15">
        <v>5</v>
      </c>
      <c r="B23" s="27" t="s">
        <v>126</v>
      </c>
      <c r="C23" s="68" t="s">
        <v>127</v>
      </c>
      <c r="D23" s="68" t="s">
        <v>123</v>
      </c>
      <c r="E23" s="69" t="s">
        <v>128</v>
      </c>
      <c r="F23" s="70">
        <v>29360</v>
      </c>
      <c r="G23" s="68">
        <v>42</v>
      </c>
      <c r="H23" s="68">
        <v>10</v>
      </c>
      <c r="I23" s="68">
        <v>12</v>
      </c>
      <c r="J23" s="71">
        <v>4</v>
      </c>
      <c r="K23" s="72" t="s">
        <v>116</v>
      </c>
      <c r="L23" s="73">
        <v>3</v>
      </c>
      <c r="M23" s="172">
        <v>5</v>
      </c>
      <c r="N23" s="172"/>
      <c r="O23" s="172"/>
      <c r="P23" s="173"/>
      <c r="Q23" s="175">
        <v>2</v>
      </c>
      <c r="R23" s="174">
        <v>1</v>
      </c>
    </row>
    <row r="24" spans="1:18" ht="12.75" customHeight="1">
      <c r="A24" s="15">
        <v>6</v>
      </c>
      <c r="B24" s="27"/>
      <c r="C24" s="9"/>
      <c r="D24" s="9"/>
      <c r="E24" s="40"/>
      <c r="F24" s="10"/>
      <c r="G24" s="9"/>
      <c r="H24" s="9"/>
      <c r="I24" s="9"/>
      <c r="J24" s="11"/>
      <c r="K24" s="13"/>
      <c r="L24" s="12"/>
      <c r="M24" s="14"/>
      <c r="N24" s="14"/>
      <c r="O24" s="14"/>
      <c r="P24" s="57"/>
      <c r="Q24" s="14"/>
      <c r="R24" s="17"/>
    </row>
    <row r="25" spans="1:18" ht="12.75" customHeight="1">
      <c r="A25" s="15">
        <v>7</v>
      </c>
      <c r="B25" s="27"/>
      <c r="C25" s="9"/>
      <c r="D25" s="9"/>
      <c r="E25" s="40"/>
      <c r="F25" s="10"/>
      <c r="G25" s="9"/>
      <c r="H25" s="9"/>
      <c r="I25" s="9"/>
      <c r="J25" s="11"/>
      <c r="K25" s="13"/>
      <c r="L25" s="12"/>
      <c r="M25" s="14"/>
      <c r="N25" s="14"/>
      <c r="O25" s="14"/>
      <c r="P25" s="57"/>
      <c r="Q25" s="14"/>
      <c r="R25" s="17"/>
    </row>
    <row r="26" spans="1:18" ht="12.75" customHeight="1">
      <c r="A26" s="15">
        <v>8</v>
      </c>
      <c r="B26" s="27"/>
      <c r="C26" s="9"/>
      <c r="D26" s="9"/>
      <c r="E26" s="40"/>
      <c r="F26" s="10"/>
      <c r="G26" s="9"/>
      <c r="H26" s="9"/>
      <c r="I26" s="9"/>
      <c r="J26" s="11"/>
      <c r="K26" s="13"/>
      <c r="L26" s="12"/>
      <c r="M26" s="14"/>
      <c r="N26" s="14"/>
      <c r="O26" s="14"/>
      <c r="P26" s="57"/>
      <c r="Q26" s="14"/>
      <c r="R26" s="17"/>
    </row>
    <row r="27" spans="1:18" ht="12.75" customHeight="1">
      <c r="A27" s="15">
        <v>9</v>
      </c>
      <c r="B27" s="27"/>
      <c r="C27" s="9"/>
      <c r="D27" s="9"/>
      <c r="E27" s="40"/>
      <c r="F27" s="10"/>
      <c r="G27" s="9"/>
      <c r="H27" s="9"/>
      <c r="I27" s="9"/>
      <c r="J27" s="11"/>
      <c r="K27" s="13"/>
      <c r="L27" s="12"/>
      <c r="M27" s="14"/>
      <c r="N27" s="14"/>
      <c r="O27" s="14"/>
      <c r="P27" s="57"/>
      <c r="Q27" s="14"/>
      <c r="R27" s="17"/>
    </row>
    <row r="28" spans="1:18" ht="12.75" customHeight="1">
      <c r="A28" s="15">
        <v>10</v>
      </c>
      <c r="B28" s="27"/>
      <c r="C28" s="9"/>
      <c r="D28" s="9"/>
      <c r="E28" s="40"/>
      <c r="F28" s="10"/>
      <c r="G28" s="9"/>
      <c r="H28" s="9"/>
      <c r="I28" s="9"/>
      <c r="J28" s="11"/>
      <c r="K28" s="13"/>
      <c r="L28" s="12"/>
      <c r="M28" s="14"/>
      <c r="N28" s="14"/>
      <c r="O28" s="14"/>
      <c r="P28" s="14"/>
      <c r="Q28" s="14"/>
      <c r="R28" s="17"/>
    </row>
    <row r="29" spans="1:18" ht="12.75" customHeight="1">
      <c r="A29" s="15">
        <v>11</v>
      </c>
      <c r="B29" s="27"/>
      <c r="C29" s="9"/>
      <c r="D29" s="9"/>
      <c r="E29" s="40"/>
      <c r="F29" s="10"/>
      <c r="G29" s="9"/>
      <c r="H29" s="9"/>
      <c r="I29" s="9"/>
      <c r="J29" s="11"/>
      <c r="K29" s="13"/>
      <c r="L29" s="12"/>
      <c r="M29" s="14"/>
      <c r="N29" s="14"/>
      <c r="O29" s="14"/>
      <c r="P29" s="14"/>
      <c r="Q29" s="14"/>
      <c r="R29" s="17"/>
    </row>
    <row r="30" spans="1:18" ht="12.75" customHeight="1">
      <c r="A30" s="15">
        <v>12</v>
      </c>
      <c r="B30" s="27"/>
      <c r="C30" s="9"/>
      <c r="D30" s="9"/>
      <c r="E30" s="40"/>
      <c r="F30" s="10"/>
      <c r="G30" s="9"/>
      <c r="H30" s="9"/>
      <c r="I30" s="9"/>
      <c r="J30" s="11"/>
      <c r="K30" s="13"/>
      <c r="L30" s="12"/>
      <c r="M30" s="14"/>
      <c r="N30" s="14"/>
      <c r="O30" s="14"/>
      <c r="P30" s="14"/>
      <c r="Q30" s="14"/>
      <c r="R30" s="17"/>
    </row>
    <row r="31" spans="1:18" ht="12.75" customHeight="1">
      <c r="A31" s="15">
        <v>13</v>
      </c>
      <c r="B31" s="27"/>
      <c r="C31" s="9"/>
      <c r="D31" s="9"/>
      <c r="E31" s="40"/>
      <c r="F31" s="10"/>
      <c r="G31" s="9"/>
      <c r="H31" s="9"/>
      <c r="I31" s="9"/>
      <c r="J31" s="11"/>
      <c r="K31" s="13"/>
      <c r="L31" s="12"/>
      <c r="M31" s="14"/>
      <c r="N31" s="14"/>
      <c r="O31" s="14"/>
      <c r="P31" s="14"/>
      <c r="Q31" s="14"/>
      <c r="R31" s="17"/>
    </row>
    <row r="32" spans="1:18" ht="12.75" customHeight="1">
      <c r="A32" s="16">
        <v>14</v>
      </c>
      <c r="B32" s="27"/>
      <c r="C32" s="9"/>
      <c r="D32" s="9"/>
      <c r="E32" s="40"/>
      <c r="F32" s="10"/>
      <c r="G32" s="9"/>
      <c r="H32" s="9"/>
      <c r="I32" s="9"/>
      <c r="J32" s="11"/>
      <c r="K32" s="13"/>
      <c r="L32" s="12"/>
      <c r="M32" s="14"/>
      <c r="N32" s="14"/>
      <c r="O32" s="14"/>
      <c r="P32" s="14"/>
      <c r="Q32" s="14"/>
      <c r="R32" s="17"/>
    </row>
    <row r="33" spans="1:18" ht="12.75" customHeight="1">
      <c r="A33" s="16">
        <v>15</v>
      </c>
      <c r="B33" s="27"/>
      <c r="C33" s="9"/>
      <c r="D33" s="9"/>
      <c r="E33" s="40"/>
      <c r="F33" s="10"/>
      <c r="G33" s="9"/>
      <c r="H33" s="9"/>
      <c r="I33" s="9"/>
      <c r="J33" s="11"/>
      <c r="K33" s="13"/>
      <c r="L33" s="12"/>
      <c r="M33" s="14"/>
      <c r="N33" s="14"/>
      <c r="O33" s="14"/>
      <c r="P33" s="14"/>
      <c r="Q33" s="14"/>
      <c r="R33" s="17"/>
    </row>
    <row r="34" spans="1:18" ht="12.75" customHeight="1">
      <c r="A34" s="16">
        <v>16</v>
      </c>
      <c r="B34" s="27"/>
      <c r="C34" s="9"/>
      <c r="D34" s="9"/>
      <c r="E34" s="40"/>
      <c r="F34" s="10"/>
      <c r="G34" s="9"/>
      <c r="H34" s="9"/>
      <c r="I34" s="9"/>
      <c r="J34" s="11"/>
      <c r="K34" s="13"/>
      <c r="L34" s="12"/>
      <c r="M34" s="14"/>
      <c r="N34" s="14"/>
      <c r="O34" s="14"/>
      <c r="P34" s="14"/>
      <c r="Q34" s="14"/>
      <c r="R34" s="17"/>
    </row>
    <row r="35" spans="1:18" ht="12.75" customHeight="1">
      <c r="A35" s="16">
        <v>17</v>
      </c>
      <c r="B35" s="27"/>
      <c r="C35" s="9"/>
      <c r="D35" s="9"/>
      <c r="E35" s="40"/>
      <c r="F35" s="10"/>
      <c r="G35" s="9"/>
      <c r="H35" s="9"/>
      <c r="I35" s="9"/>
      <c r="J35" s="11"/>
      <c r="K35" s="13"/>
      <c r="L35" s="12"/>
      <c r="M35" s="14"/>
      <c r="N35" s="14"/>
      <c r="O35" s="14"/>
      <c r="P35" s="14"/>
      <c r="Q35" s="14"/>
      <c r="R35" s="17"/>
    </row>
    <row r="36" spans="1:18" ht="12.75" customHeight="1">
      <c r="A36" s="16">
        <v>18</v>
      </c>
      <c r="B36" s="27"/>
      <c r="C36" s="9"/>
      <c r="D36" s="9"/>
      <c r="E36" s="40"/>
      <c r="F36" s="10"/>
      <c r="G36" s="9"/>
      <c r="H36" s="9"/>
      <c r="I36" s="9"/>
      <c r="J36" s="11"/>
      <c r="K36" s="13"/>
      <c r="L36" s="12"/>
      <c r="M36" s="14"/>
      <c r="N36" s="14"/>
      <c r="O36" s="14"/>
      <c r="P36" s="14"/>
      <c r="Q36" s="14"/>
      <c r="R36" s="17"/>
    </row>
    <row r="37" spans="1:18" ht="12.75" customHeight="1">
      <c r="A37" s="16">
        <v>19</v>
      </c>
      <c r="B37" s="27"/>
      <c r="C37" s="9"/>
      <c r="D37" s="9"/>
      <c r="E37" s="40"/>
      <c r="F37" s="10"/>
      <c r="G37" s="9"/>
      <c r="H37" s="9"/>
      <c r="I37" s="9"/>
      <c r="J37" s="11"/>
      <c r="K37" s="13"/>
      <c r="L37" s="12"/>
      <c r="M37" s="14"/>
      <c r="N37" s="14"/>
      <c r="O37" s="14"/>
      <c r="P37" s="14"/>
      <c r="Q37" s="14"/>
      <c r="R37" s="17"/>
    </row>
    <row r="38" spans="1:18" ht="12.75" customHeight="1">
      <c r="A38" s="16">
        <v>20</v>
      </c>
      <c r="B38" s="27"/>
      <c r="C38" s="9"/>
      <c r="D38" s="9"/>
      <c r="E38" s="40"/>
      <c r="F38" s="10"/>
      <c r="G38" s="9"/>
      <c r="H38" s="9"/>
      <c r="I38" s="9"/>
      <c r="J38" s="11"/>
      <c r="K38" s="13"/>
      <c r="L38" s="12"/>
      <c r="M38" s="14"/>
      <c r="N38" s="14"/>
      <c r="O38" s="14"/>
      <c r="P38" s="14"/>
      <c r="Q38" s="14"/>
      <c r="R38" s="17"/>
    </row>
    <row r="39" spans="1:18" ht="12.75" customHeight="1">
      <c r="A39" s="16">
        <v>21</v>
      </c>
      <c r="B39" s="27"/>
      <c r="C39" s="9"/>
      <c r="D39" s="9"/>
      <c r="E39" s="40"/>
      <c r="F39" s="10"/>
      <c r="G39" s="9"/>
      <c r="H39" s="9"/>
      <c r="I39" s="9"/>
      <c r="J39" s="11"/>
      <c r="K39" s="13"/>
      <c r="L39" s="12"/>
      <c r="M39" s="14"/>
      <c r="N39" s="14"/>
      <c r="O39" s="14"/>
      <c r="P39" s="14"/>
      <c r="Q39" s="14"/>
      <c r="R39" s="17"/>
    </row>
    <row r="40" spans="1:18" ht="12.75" customHeight="1">
      <c r="A40" s="16">
        <v>22</v>
      </c>
      <c r="B40" s="27"/>
      <c r="C40" s="9"/>
      <c r="D40" s="9"/>
      <c r="E40" s="40"/>
      <c r="F40" s="10"/>
      <c r="G40" s="9"/>
      <c r="H40" s="9"/>
      <c r="I40" s="9"/>
      <c r="J40" s="11"/>
      <c r="K40" s="13"/>
      <c r="L40" s="12"/>
      <c r="M40" s="14"/>
      <c r="N40" s="14"/>
      <c r="O40" s="14"/>
      <c r="P40" s="14"/>
      <c r="Q40" s="14"/>
      <c r="R40" s="17"/>
    </row>
    <row r="41" spans="1:18" ht="12.75" customHeight="1">
      <c r="A41" s="16">
        <v>23</v>
      </c>
      <c r="B41" s="27"/>
      <c r="C41" s="9"/>
      <c r="D41" s="9"/>
      <c r="E41" s="40"/>
      <c r="F41" s="10"/>
      <c r="G41" s="9"/>
      <c r="H41" s="9"/>
      <c r="I41" s="9"/>
      <c r="J41" s="11"/>
      <c r="K41" s="13"/>
      <c r="L41" s="12"/>
      <c r="M41" s="14"/>
      <c r="N41" s="14"/>
      <c r="O41" s="14"/>
      <c r="P41" s="14"/>
      <c r="Q41" s="14"/>
      <c r="R41" s="17"/>
    </row>
    <row r="42" spans="1:18" ht="12.75" customHeight="1">
      <c r="A42" s="16">
        <v>24</v>
      </c>
      <c r="B42" s="27"/>
      <c r="C42" s="9"/>
      <c r="D42" s="9"/>
      <c r="E42" s="40"/>
      <c r="F42" s="10"/>
      <c r="G42" s="9"/>
      <c r="H42" s="9"/>
      <c r="I42" s="9"/>
      <c r="J42" s="11"/>
      <c r="K42" s="13"/>
      <c r="L42" s="12"/>
      <c r="M42" s="14"/>
      <c r="N42" s="14"/>
      <c r="O42" s="14"/>
      <c r="P42" s="14"/>
      <c r="Q42" s="14"/>
      <c r="R42" s="17"/>
    </row>
    <row r="43" spans="1:18" ht="12.75" customHeight="1" thickBot="1">
      <c r="A43" s="16">
        <v>25</v>
      </c>
      <c r="B43" s="28"/>
      <c r="C43" s="18"/>
      <c r="D43" s="18"/>
      <c r="E43" s="41"/>
      <c r="F43" s="19"/>
      <c r="G43" s="18"/>
      <c r="H43" s="18"/>
      <c r="I43" s="18"/>
      <c r="J43" s="20"/>
      <c r="K43" s="21"/>
      <c r="L43" s="22"/>
      <c r="M43" s="23"/>
      <c r="N43" s="23"/>
      <c r="O43" s="23"/>
      <c r="P43" s="23"/>
      <c r="Q43" s="23"/>
      <c r="R43" s="24"/>
    </row>
    <row r="44" spans="1:18" ht="12.75" hidden="1" customHeight="1" outlineLevel="1" thickTop="1">
      <c r="A44" s="16">
        <v>26</v>
      </c>
      <c r="B44" s="145"/>
      <c r="C44" s="68"/>
      <c r="D44" s="68"/>
      <c r="E44" s="69"/>
      <c r="F44" s="70"/>
      <c r="G44" s="68"/>
      <c r="H44" s="68"/>
      <c r="I44" s="68"/>
      <c r="J44" s="71"/>
      <c r="K44" s="72"/>
      <c r="L44" s="73"/>
      <c r="M44" s="146"/>
      <c r="N44" s="146"/>
      <c r="O44" s="146"/>
      <c r="P44" s="146"/>
      <c r="Q44" s="146"/>
      <c r="R44" s="147"/>
    </row>
    <row r="45" spans="1:18" ht="12.75" hidden="1" customHeight="1" outlineLevel="1">
      <c r="A45" s="16">
        <v>27</v>
      </c>
      <c r="B45" s="27"/>
      <c r="C45" s="9"/>
      <c r="D45" s="9"/>
      <c r="E45" s="40"/>
      <c r="F45" s="10"/>
      <c r="G45" s="9"/>
      <c r="H45" s="9"/>
      <c r="I45" s="9"/>
      <c r="J45" s="11"/>
      <c r="K45" s="13"/>
      <c r="L45" s="12"/>
      <c r="M45" s="14"/>
      <c r="N45" s="14"/>
      <c r="O45" s="14"/>
      <c r="P45" s="14"/>
      <c r="Q45" s="14"/>
      <c r="R45" s="17"/>
    </row>
    <row r="46" spans="1:18" ht="12.75" hidden="1" customHeight="1" outlineLevel="1">
      <c r="A46" s="16">
        <v>28</v>
      </c>
      <c r="B46" s="27"/>
      <c r="C46" s="9"/>
      <c r="D46" s="9"/>
      <c r="E46" s="40"/>
      <c r="F46" s="10"/>
      <c r="G46" s="9"/>
      <c r="H46" s="9"/>
      <c r="I46" s="9"/>
      <c r="J46" s="11"/>
      <c r="K46" s="13"/>
      <c r="L46" s="12"/>
      <c r="M46" s="14"/>
      <c r="N46" s="14"/>
      <c r="O46" s="14"/>
      <c r="P46" s="14"/>
      <c r="Q46" s="14"/>
      <c r="R46" s="17"/>
    </row>
    <row r="47" spans="1:18" ht="12.75" hidden="1" customHeight="1" outlineLevel="1">
      <c r="A47" s="16">
        <v>29</v>
      </c>
      <c r="B47" s="27"/>
      <c r="C47" s="9"/>
      <c r="D47" s="9"/>
      <c r="E47" s="40"/>
      <c r="F47" s="10"/>
      <c r="G47" s="9"/>
      <c r="H47" s="9"/>
      <c r="I47" s="9"/>
      <c r="J47" s="11"/>
      <c r="K47" s="13"/>
      <c r="L47" s="12"/>
      <c r="M47" s="14"/>
      <c r="N47" s="14"/>
      <c r="O47" s="14"/>
      <c r="P47" s="14"/>
      <c r="Q47" s="14"/>
      <c r="R47" s="17"/>
    </row>
    <row r="48" spans="1:18" ht="12.75" hidden="1" customHeight="1" outlineLevel="1">
      <c r="A48" s="16">
        <v>30</v>
      </c>
      <c r="B48" s="27"/>
      <c r="C48" s="9"/>
      <c r="D48" s="9"/>
      <c r="E48" s="40"/>
      <c r="F48" s="10"/>
      <c r="G48" s="9"/>
      <c r="H48" s="9"/>
      <c r="I48" s="9"/>
      <c r="J48" s="11"/>
      <c r="K48" s="13"/>
      <c r="L48" s="12"/>
      <c r="M48" s="14"/>
      <c r="N48" s="14"/>
      <c r="O48" s="14"/>
      <c r="P48" s="14"/>
      <c r="Q48" s="14"/>
      <c r="R48" s="17"/>
    </row>
    <row r="49" spans="1:18" ht="12.75" hidden="1" customHeight="1" outlineLevel="1">
      <c r="A49" s="16">
        <v>31</v>
      </c>
      <c r="B49" s="27"/>
      <c r="C49" s="9"/>
      <c r="D49" s="9"/>
      <c r="E49" s="40"/>
      <c r="F49" s="10"/>
      <c r="G49" s="9"/>
      <c r="H49" s="9"/>
      <c r="I49" s="9"/>
      <c r="J49" s="11"/>
      <c r="K49" s="13"/>
      <c r="L49" s="12"/>
      <c r="M49" s="14"/>
      <c r="N49" s="14"/>
      <c r="O49" s="14"/>
      <c r="P49" s="14"/>
      <c r="Q49" s="14"/>
      <c r="R49" s="17"/>
    </row>
    <row r="50" spans="1:18" ht="12.75" hidden="1" customHeight="1" outlineLevel="1">
      <c r="A50" s="16">
        <v>32</v>
      </c>
      <c r="B50" s="27"/>
      <c r="C50" s="9"/>
      <c r="D50" s="9"/>
      <c r="E50" s="40"/>
      <c r="F50" s="10"/>
      <c r="G50" s="9"/>
      <c r="H50" s="9"/>
      <c r="I50" s="9"/>
      <c r="J50" s="11"/>
      <c r="K50" s="13"/>
      <c r="L50" s="12"/>
      <c r="M50" s="14"/>
      <c r="N50" s="14"/>
      <c r="O50" s="14"/>
      <c r="P50" s="14"/>
      <c r="Q50" s="14"/>
      <c r="R50" s="17"/>
    </row>
    <row r="51" spans="1:18" ht="12.75" hidden="1" customHeight="1" outlineLevel="1">
      <c r="A51" s="16">
        <v>33</v>
      </c>
      <c r="B51" s="27"/>
      <c r="C51" s="9"/>
      <c r="D51" s="9"/>
      <c r="E51" s="40"/>
      <c r="F51" s="10"/>
      <c r="G51" s="9"/>
      <c r="H51" s="9"/>
      <c r="I51" s="9"/>
      <c r="J51" s="11"/>
      <c r="K51" s="13"/>
      <c r="L51" s="12"/>
      <c r="M51" s="14"/>
      <c r="N51" s="14"/>
      <c r="O51" s="14"/>
      <c r="P51" s="14"/>
      <c r="Q51" s="14"/>
      <c r="R51" s="17"/>
    </row>
    <row r="52" spans="1:18" ht="12.75" hidden="1" customHeight="1" outlineLevel="1">
      <c r="A52" s="16">
        <v>34</v>
      </c>
      <c r="B52" s="27"/>
      <c r="C52" s="9"/>
      <c r="D52" s="9"/>
      <c r="E52" s="40"/>
      <c r="F52" s="10"/>
      <c r="G52" s="9"/>
      <c r="H52" s="9"/>
      <c r="I52" s="9"/>
      <c r="J52" s="11"/>
      <c r="K52" s="13"/>
      <c r="L52" s="12"/>
      <c r="M52" s="14"/>
      <c r="N52" s="14"/>
      <c r="O52" s="14"/>
      <c r="P52" s="14"/>
      <c r="Q52" s="14"/>
      <c r="R52" s="17"/>
    </row>
    <row r="53" spans="1:18" ht="12.75" hidden="1" customHeight="1" outlineLevel="1">
      <c r="A53" s="16">
        <v>35</v>
      </c>
      <c r="B53" s="27"/>
      <c r="C53" s="9"/>
      <c r="D53" s="9"/>
      <c r="E53" s="40"/>
      <c r="F53" s="10"/>
      <c r="G53" s="9"/>
      <c r="H53" s="9"/>
      <c r="I53" s="9"/>
      <c r="J53" s="11"/>
      <c r="K53" s="13"/>
      <c r="L53" s="12"/>
      <c r="M53" s="14"/>
      <c r="N53" s="14"/>
      <c r="O53" s="14"/>
      <c r="P53" s="14"/>
      <c r="Q53" s="14"/>
      <c r="R53" s="17"/>
    </row>
    <row r="54" spans="1:18" ht="12.75" hidden="1" customHeight="1" outlineLevel="1">
      <c r="A54" s="16">
        <v>36</v>
      </c>
      <c r="B54" s="27"/>
      <c r="C54" s="9"/>
      <c r="D54" s="9"/>
      <c r="E54" s="40"/>
      <c r="F54" s="10"/>
      <c r="G54" s="9"/>
      <c r="H54" s="9"/>
      <c r="I54" s="9"/>
      <c r="J54" s="11"/>
      <c r="K54" s="13"/>
      <c r="L54" s="12"/>
      <c r="M54" s="14"/>
      <c r="N54" s="14"/>
      <c r="O54" s="14"/>
      <c r="P54" s="14"/>
      <c r="Q54" s="14"/>
      <c r="R54" s="17"/>
    </row>
    <row r="55" spans="1:18" ht="12.75" hidden="1" customHeight="1" outlineLevel="1">
      <c r="A55" s="16">
        <v>37</v>
      </c>
      <c r="B55" s="27"/>
      <c r="C55" s="9"/>
      <c r="D55" s="9"/>
      <c r="E55" s="40"/>
      <c r="F55" s="10"/>
      <c r="G55" s="9"/>
      <c r="H55" s="9"/>
      <c r="I55" s="9"/>
      <c r="J55" s="11"/>
      <c r="K55" s="13"/>
      <c r="L55" s="12"/>
      <c r="M55" s="14"/>
      <c r="N55" s="14"/>
      <c r="O55" s="14"/>
      <c r="P55" s="14"/>
      <c r="Q55" s="14"/>
      <c r="R55" s="17"/>
    </row>
    <row r="56" spans="1:18" ht="12.75" hidden="1" customHeight="1" outlineLevel="1">
      <c r="A56" s="16">
        <v>38</v>
      </c>
      <c r="B56" s="27"/>
      <c r="C56" s="9"/>
      <c r="D56" s="9"/>
      <c r="E56" s="40"/>
      <c r="F56" s="10"/>
      <c r="G56" s="9"/>
      <c r="H56" s="9"/>
      <c r="I56" s="9"/>
      <c r="J56" s="11"/>
      <c r="K56" s="13"/>
      <c r="L56" s="12"/>
      <c r="M56" s="14"/>
      <c r="N56" s="14"/>
      <c r="O56" s="14"/>
      <c r="P56" s="14"/>
      <c r="Q56" s="14"/>
      <c r="R56" s="17"/>
    </row>
    <row r="57" spans="1:18" ht="12.75" hidden="1" customHeight="1" outlineLevel="1">
      <c r="A57" s="16">
        <v>39</v>
      </c>
      <c r="B57" s="27"/>
      <c r="C57" s="9"/>
      <c r="D57" s="9"/>
      <c r="E57" s="40"/>
      <c r="F57" s="10"/>
      <c r="G57" s="9"/>
      <c r="H57" s="9"/>
      <c r="I57" s="9"/>
      <c r="J57" s="11"/>
      <c r="K57" s="13"/>
      <c r="L57" s="12"/>
      <c r="M57" s="14"/>
      <c r="N57" s="14"/>
      <c r="O57" s="14"/>
      <c r="P57" s="14"/>
      <c r="Q57" s="14"/>
      <c r="R57" s="17"/>
    </row>
    <row r="58" spans="1:18" ht="12.75" hidden="1" customHeight="1" outlineLevel="1">
      <c r="A58" s="16">
        <v>40</v>
      </c>
      <c r="B58" s="27"/>
      <c r="C58" s="9"/>
      <c r="D58" s="9"/>
      <c r="E58" s="40"/>
      <c r="F58" s="10"/>
      <c r="G58" s="9"/>
      <c r="H58" s="9"/>
      <c r="I58" s="9"/>
      <c r="J58" s="11"/>
      <c r="K58" s="13"/>
      <c r="L58" s="12"/>
      <c r="M58" s="14"/>
      <c r="N58" s="14"/>
      <c r="O58" s="14"/>
      <c r="P58" s="14"/>
      <c r="Q58" s="14"/>
      <c r="R58" s="17"/>
    </row>
    <row r="59" spans="1:18" ht="12.75" hidden="1" customHeight="1" outlineLevel="1">
      <c r="A59" s="16">
        <v>41</v>
      </c>
      <c r="B59" s="27"/>
      <c r="C59" s="9"/>
      <c r="D59" s="9"/>
      <c r="E59" s="40"/>
      <c r="F59" s="10"/>
      <c r="G59" s="9"/>
      <c r="H59" s="9"/>
      <c r="I59" s="9"/>
      <c r="J59" s="11"/>
      <c r="K59" s="13"/>
      <c r="L59" s="12"/>
      <c r="M59" s="14"/>
      <c r="N59" s="14"/>
      <c r="O59" s="14"/>
      <c r="P59" s="14"/>
      <c r="Q59" s="14"/>
      <c r="R59" s="17"/>
    </row>
    <row r="60" spans="1:18" ht="12.75" hidden="1" customHeight="1" outlineLevel="1">
      <c r="A60" s="16">
        <v>42</v>
      </c>
      <c r="B60" s="27"/>
      <c r="C60" s="9"/>
      <c r="D60" s="9"/>
      <c r="E60" s="40"/>
      <c r="F60" s="10"/>
      <c r="G60" s="9"/>
      <c r="H60" s="9"/>
      <c r="I60" s="9"/>
      <c r="J60" s="11"/>
      <c r="K60" s="13"/>
      <c r="L60" s="12"/>
      <c r="M60" s="14"/>
      <c r="N60" s="14"/>
      <c r="O60" s="14"/>
      <c r="P60" s="14"/>
      <c r="Q60" s="14"/>
      <c r="R60" s="17"/>
    </row>
    <row r="61" spans="1:18" ht="12.75" hidden="1" customHeight="1" outlineLevel="1">
      <c r="A61" s="16">
        <v>43</v>
      </c>
      <c r="B61" s="27"/>
      <c r="C61" s="9"/>
      <c r="D61" s="9"/>
      <c r="E61" s="40"/>
      <c r="F61" s="10"/>
      <c r="G61" s="9"/>
      <c r="H61" s="9"/>
      <c r="I61" s="9"/>
      <c r="J61" s="11"/>
      <c r="K61" s="13"/>
      <c r="L61" s="12"/>
      <c r="M61" s="14"/>
      <c r="N61" s="14"/>
      <c r="O61" s="14"/>
      <c r="P61" s="14"/>
      <c r="Q61" s="14"/>
      <c r="R61" s="17"/>
    </row>
    <row r="62" spans="1:18" ht="12.75" hidden="1" customHeight="1" outlineLevel="1">
      <c r="A62" s="16">
        <v>44</v>
      </c>
      <c r="B62" s="27"/>
      <c r="C62" s="9"/>
      <c r="D62" s="9"/>
      <c r="E62" s="40"/>
      <c r="F62" s="10"/>
      <c r="G62" s="9"/>
      <c r="H62" s="9"/>
      <c r="I62" s="9"/>
      <c r="J62" s="11"/>
      <c r="K62" s="13"/>
      <c r="L62" s="12"/>
      <c r="M62" s="14"/>
      <c r="N62" s="14"/>
      <c r="O62" s="14"/>
      <c r="P62" s="14"/>
      <c r="Q62" s="14"/>
      <c r="R62" s="17"/>
    </row>
    <row r="63" spans="1:18" ht="12.75" hidden="1" customHeight="1" outlineLevel="1">
      <c r="A63" s="16">
        <v>45</v>
      </c>
      <c r="B63" s="27"/>
      <c r="C63" s="9"/>
      <c r="D63" s="9"/>
      <c r="E63" s="40"/>
      <c r="F63" s="10"/>
      <c r="G63" s="9"/>
      <c r="H63" s="9"/>
      <c r="I63" s="9"/>
      <c r="J63" s="11"/>
      <c r="K63" s="13"/>
      <c r="L63" s="12"/>
      <c r="M63" s="14"/>
      <c r="N63" s="14"/>
      <c r="O63" s="14"/>
      <c r="P63" s="14"/>
      <c r="Q63" s="14"/>
      <c r="R63" s="17"/>
    </row>
    <row r="64" spans="1:18" ht="12.75" hidden="1" customHeight="1" outlineLevel="1">
      <c r="A64" s="16">
        <v>46</v>
      </c>
      <c r="B64" s="27"/>
      <c r="C64" s="9"/>
      <c r="D64" s="9"/>
      <c r="E64" s="40"/>
      <c r="F64" s="10"/>
      <c r="G64" s="9"/>
      <c r="H64" s="9"/>
      <c r="I64" s="9"/>
      <c r="J64" s="11"/>
      <c r="K64" s="13"/>
      <c r="L64" s="12"/>
      <c r="M64" s="14"/>
      <c r="N64" s="14"/>
      <c r="O64" s="14"/>
      <c r="P64" s="14"/>
      <c r="Q64" s="14"/>
      <c r="R64" s="17"/>
    </row>
    <row r="65" spans="1:18" ht="12.75" hidden="1" customHeight="1" outlineLevel="1">
      <c r="A65" s="16">
        <v>47</v>
      </c>
      <c r="B65" s="27"/>
      <c r="C65" s="9"/>
      <c r="D65" s="9"/>
      <c r="E65" s="40"/>
      <c r="F65" s="10"/>
      <c r="G65" s="9"/>
      <c r="H65" s="9"/>
      <c r="I65" s="9"/>
      <c r="J65" s="11"/>
      <c r="K65" s="13"/>
      <c r="L65" s="12"/>
      <c r="M65" s="14"/>
      <c r="N65" s="14"/>
      <c r="O65" s="14"/>
      <c r="P65" s="14"/>
      <c r="Q65" s="14"/>
      <c r="R65" s="17"/>
    </row>
    <row r="66" spans="1:18" ht="12.75" hidden="1" customHeight="1" outlineLevel="1">
      <c r="A66" s="16">
        <v>48</v>
      </c>
      <c r="B66" s="27"/>
      <c r="C66" s="9"/>
      <c r="D66" s="9"/>
      <c r="E66" s="40"/>
      <c r="F66" s="10"/>
      <c r="G66" s="9"/>
      <c r="H66" s="9"/>
      <c r="I66" s="9"/>
      <c r="J66" s="11"/>
      <c r="K66" s="13"/>
      <c r="L66" s="12"/>
      <c r="M66" s="14"/>
      <c r="N66" s="14"/>
      <c r="O66" s="14"/>
      <c r="P66" s="14"/>
      <c r="Q66" s="14"/>
      <c r="R66" s="17"/>
    </row>
    <row r="67" spans="1:18" ht="12.75" hidden="1" customHeight="1" outlineLevel="1">
      <c r="A67" s="16">
        <v>49</v>
      </c>
      <c r="B67" s="27"/>
      <c r="C67" s="9"/>
      <c r="D67" s="9"/>
      <c r="E67" s="40"/>
      <c r="F67" s="10"/>
      <c r="G67" s="9"/>
      <c r="H67" s="9"/>
      <c r="I67" s="9"/>
      <c r="J67" s="11"/>
      <c r="K67" s="13"/>
      <c r="L67" s="12"/>
      <c r="M67" s="14"/>
      <c r="N67" s="14"/>
      <c r="O67" s="14"/>
      <c r="P67" s="14"/>
      <c r="Q67" s="14"/>
      <c r="R67" s="17"/>
    </row>
    <row r="68" spans="1:18" ht="12.75" hidden="1" customHeight="1" outlineLevel="1">
      <c r="A68" s="16">
        <v>50</v>
      </c>
      <c r="B68" s="27"/>
      <c r="C68" s="9"/>
      <c r="D68" s="9"/>
      <c r="E68" s="40"/>
      <c r="F68" s="10"/>
      <c r="G68" s="9"/>
      <c r="H68" s="9"/>
      <c r="I68" s="9"/>
      <c r="J68" s="11"/>
      <c r="K68" s="13"/>
      <c r="L68" s="12"/>
      <c r="M68" s="14"/>
      <c r="N68" s="14"/>
      <c r="O68" s="14"/>
      <c r="P68" s="14"/>
      <c r="Q68" s="14"/>
      <c r="R68" s="17"/>
    </row>
    <row r="69" spans="1:18" ht="12.75" hidden="1" customHeight="1" outlineLevel="1">
      <c r="A69" s="16">
        <v>51</v>
      </c>
      <c r="B69" s="27"/>
      <c r="C69" s="9"/>
      <c r="D69" s="9"/>
      <c r="E69" s="40"/>
      <c r="F69" s="10"/>
      <c r="G69" s="9"/>
      <c r="H69" s="9"/>
      <c r="I69" s="9"/>
      <c r="J69" s="11"/>
      <c r="K69" s="13"/>
      <c r="L69" s="12"/>
      <c r="M69" s="14"/>
      <c r="N69" s="14"/>
      <c r="O69" s="14"/>
      <c r="P69" s="14"/>
      <c r="Q69" s="14"/>
      <c r="R69" s="17"/>
    </row>
    <row r="70" spans="1:18" ht="12.75" hidden="1" customHeight="1" outlineLevel="1">
      <c r="A70" s="16">
        <v>52</v>
      </c>
      <c r="B70" s="27"/>
      <c r="C70" s="9"/>
      <c r="D70" s="9"/>
      <c r="E70" s="40"/>
      <c r="F70" s="10"/>
      <c r="G70" s="9"/>
      <c r="H70" s="9"/>
      <c r="I70" s="9"/>
      <c r="J70" s="11"/>
      <c r="K70" s="13"/>
      <c r="L70" s="12"/>
      <c r="M70" s="14"/>
      <c r="N70" s="14"/>
      <c r="O70" s="14"/>
      <c r="P70" s="14"/>
      <c r="Q70" s="14"/>
      <c r="R70" s="17"/>
    </row>
    <row r="71" spans="1:18" ht="12.75" hidden="1" customHeight="1" outlineLevel="1">
      <c r="A71" s="16">
        <v>53</v>
      </c>
      <c r="B71" s="27"/>
      <c r="C71" s="9"/>
      <c r="D71" s="9"/>
      <c r="E71" s="40"/>
      <c r="F71" s="10"/>
      <c r="G71" s="9"/>
      <c r="H71" s="9"/>
      <c r="I71" s="9"/>
      <c r="J71" s="11"/>
      <c r="K71" s="13"/>
      <c r="L71" s="12"/>
      <c r="M71" s="14"/>
      <c r="N71" s="14"/>
      <c r="O71" s="14"/>
      <c r="P71" s="14"/>
      <c r="Q71" s="14"/>
      <c r="R71" s="17"/>
    </row>
    <row r="72" spans="1:18" ht="12.75" hidden="1" customHeight="1" outlineLevel="1">
      <c r="A72" s="16">
        <v>54</v>
      </c>
      <c r="B72" s="27"/>
      <c r="C72" s="9"/>
      <c r="D72" s="9"/>
      <c r="E72" s="40"/>
      <c r="F72" s="10"/>
      <c r="G72" s="9"/>
      <c r="H72" s="9"/>
      <c r="I72" s="9"/>
      <c r="J72" s="11"/>
      <c r="K72" s="13"/>
      <c r="L72" s="12"/>
      <c r="M72" s="14"/>
      <c r="N72" s="14"/>
      <c r="O72" s="14"/>
      <c r="P72" s="14"/>
      <c r="Q72" s="14"/>
      <c r="R72" s="17"/>
    </row>
    <row r="73" spans="1:18" ht="12.75" hidden="1" customHeight="1" outlineLevel="1">
      <c r="A73" s="16">
        <v>55</v>
      </c>
      <c r="B73" s="27"/>
      <c r="C73" s="9"/>
      <c r="D73" s="9"/>
      <c r="E73" s="40"/>
      <c r="F73" s="10"/>
      <c r="G73" s="9"/>
      <c r="H73" s="9"/>
      <c r="I73" s="9"/>
      <c r="J73" s="11"/>
      <c r="K73" s="13"/>
      <c r="L73" s="12"/>
      <c r="M73" s="14"/>
      <c r="N73" s="14"/>
      <c r="O73" s="14"/>
      <c r="P73" s="14"/>
      <c r="Q73" s="14"/>
      <c r="R73" s="17"/>
    </row>
    <row r="74" spans="1:18" ht="12.75" hidden="1" customHeight="1" outlineLevel="1">
      <c r="A74" s="16">
        <v>56</v>
      </c>
      <c r="B74" s="27"/>
      <c r="C74" s="9"/>
      <c r="D74" s="9"/>
      <c r="E74" s="40"/>
      <c r="F74" s="10"/>
      <c r="G74" s="9"/>
      <c r="H74" s="9"/>
      <c r="I74" s="9"/>
      <c r="J74" s="11"/>
      <c r="K74" s="13"/>
      <c r="L74" s="12"/>
      <c r="M74" s="14"/>
      <c r="N74" s="14"/>
      <c r="O74" s="14"/>
      <c r="P74" s="14"/>
      <c r="Q74" s="14"/>
      <c r="R74" s="17"/>
    </row>
    <row r="75" spans="1:18" ht="12.75" hidden="1" customHeight="1" outlineLevel="1">
      <c r="A75" s="16">
        <v>57</v>
      </c>
      <c r="B75" s="27"/>
      <c r="C75" s="9"/>
      <c r="D75" s="9"/>
      <c r="E75" s="40"/>
      <c r="F75" s="10"/>
      <c r="G75" s="9"/>
      <c r="H75" s="9"/>
      <c r="I75" s="9"/>
      <c r="J75" s="11"/>
      <c r="K75" s="13"/>
      <c r="L75" s="12"/>
      <c r="M75" s="14"/>
      <c r="N75" s="14"/>
      <c r="O75" s="14"/>
      <c r="P75" s="14"/>
      <c r="Q75" s="14"/>
      <c r="R75" s="17"/>
    </row>
    <row r="76" spans="1:18" ht="12.75" hidden="1" customHeight="1" outlineLevel="1">
      <c r="A76" s="16">
        <v>58</v>
      </c>
      <c r="B76" s="27"/>
      <c r="C76" s="9"/>
      <c r="D76" s="9"/>
      <c r="E76" s="40"/>
      <c r="F76" s="10"/>
      <c r="G76" s="9"/>
      <c r="H76" s="9"/>
      <c r="I76" s="9"/>
      <c r="J76" s="11"/>
      <c r="K76" s="13"/>
      <c r="L76" s="12"/>
      <c r="M76" s="14"/>
      <c r="N76" s="14"/>
      <c r="O76" s="14"/>
      <c r="P76" s="14"/>
      <c r="Q76" s="14"/>
      <c r="R76" s="17"/>
    </row>
    <row r="77" spans="1:18" ht="12.75" hidden="1" customHeight="1" outlineLevel="1">
      <c r="A77" s="16">
        <v>59</v>
      </c>
      <c r="B77" s="27"/>
      <c r="C77" s="9"/>
      <c r="D77" s="9"/>
      <c r="E77" s="40"/>
      <c r="F77" s="10"/>
      <c r="G77" s="9"/>
      <c r="H77" s="9"/>
      <c r="I77" s="9"/>
      <c r="J77" s="11"/>
      <c r="K77" s="13"/>
      <c r="L77" s="12"/>
      <c r="M77" s="14"/>
      <c r="N77" s="14"/>
      <c r="O77" s="14"/>
      <c r="P77" s="14"/>
      <c r="Q77" s="14"/>
      <c r="R77" s="17"/>
    </row>
    <row r="78" spans="1:18" ht="12.75" hidden="1" customHeight="1" outlineLevel="1">
      <c r="A78" s="16">
        <v>60</v>
      </c>
      <c r="B78" s="27"/>
      <c r="C78" s="9"/>
      <c r="D78" s="9"/>
      <c r="E78" s="40"/>
      <c r="F78" s="10"/>
      <c r="G78" s="9"/>
      <c r="H78" s="9"/>
      <c r="I78" s="9"/>
      <c r="J78" s="11"/>
      <c r="K78" s="13"/>
      <c r="L78" s="12"/>
      <c r="M78" s="14"/>
      <c r="N78" s="14"/>
      <c r="O78" s="14"/>
      <c r="P78" s="14"/>
      <c r="Q78" s="14"/>
      <c r="R78" s="17"/>
    </row>
    <row r="79" spans="1:18" ht="12.75" hidden="1" customHeight="1" outlineLevel="1">
      <c r="A79" s="16">
        <v>61</v>
      </c>
      <c r="B79" s="27"/>
      <c r="C79" s="9"/>
      <c r="D79" s="9"/>
      <c r="E79" s="40"/>
      <c r="F79" s="10"/>
      <c r="G79" s="9"/>
      <c r="H79" s="9"/>
      <c r="I79" s="9"/>
      <c r="J79" s="11"/>
      <c r="K79" s="13"/>
      <c r="L79" s="12"/>
      <c r="M79" s="14"/>
      <c r="N79" s="14"/>
      <c r="O79" s="14"/>
      <c r="P79" s="14"/>
      <c r="Q79" s="14"/>
      <c r="R79" s="17"/>
    </row>
    <row r="80" spans="1:18" ht="12.75" hidden="1" customHeight="1" outlineLevel="1">
      <c r="A80" s="16">
        <v>62</v>
      </c>
      <c r="B80" s="27"/>
      <c r="C80" s="9"/>
      <c r="D80" s="9"/>
      <c r="E80" s="40"/>
      <c r="F80" s="10"/>
      <c r="G80" s="9"/>
      <c r="H80" s="9"/>
      <c r="I80" s="9"/>
      <c r="J80" s="11"/>
      <c r="K80" s="13"/>
      <c r="L80" s="12"/>
      <c r="M80" s="14"/>
      <c r="N80" s="14"/>
      <c r="O80" s="14"/>
      <c r="P80" s="14"/>
      <c r="Q80" s="14"/>
      <c r="R80" s="17"/>
    </row>
    <row r="81" spans="1:18" ht="12.75" hidden="1" customHeight="1" outlineLevel="1">
      <c r="A81" s="16">
        <v>63</v>
      </c>
      <c r="B81" s="27"/>
      <c r="C81" s="9"/>
      <c r="D81" s="9"/>
      <c r="E81" s="40"/>
      <c r="F81" s="10"/>
      <c r="G81" s="9"/>
      <c r="H81" s="9"/>
      <c r="I81" s="9"/>
      <c r="J81" s="11"/>
      <c r="K81" s="13"/>
      <c r="L81" s="12"/>
      <c r="M81" s="14"/>
      <c r="N81" s="14"/>
      <c r="O81" s="14"/>
      <c r="P81" s="14"/>
      <c r="Q81" s="14"/>
      <c r="R81" s="17"/>
    </row>
    <row r="82" spans="1:18" ht="12.75" hidden="1" customHeight="1" outlineLevel="1">
      <c r="A82" s="16">
        <v>64</v>
      </c>
      <c r="B82" s="27"/>
      <c r="C82" s="9"/>
      <c r="D82" s="9"/>
      <c r="E82" s="40"/>
      <c r="F82" s="10"/>
      <c r="G82" s="9"/>
      <c r="H82" s="9"/>
      <c r="I82" s="9"/>
      <c r="J82" s="11"/>
      <c r="K82" s="13"/>
      <c r="L82" s="12"/>
      <c r="M82" s="14"/>
      <c r="N82" s="14"/>
      <c r="O82" s="14"/>
      <c r="P82" s="14"/>
      <c r="Q82" s="14"/>
      <c r="R82" s="17"/>
    </row>
    <row r="83" spans="1:18" ht="12.75" hidden="1" customHeight="1" outlineLevel="1">
      <c r="A83" s="16">
        <v>65</v>
      </c>
      <c r="B83" s="27"/>
      <c r="C83" s="9"/>
      <c r="D83" s="9"/>
      <c r="E83" s="40"/>
      <c r="F83" s="10"/>
      <c r="G83" s="9"/>
      <c r="H83" s="9"/>
      <c r="I83" s="9"/>
      <c r="J83" s="11"/>
      <c r="K83" s="13"/>
      <c r="L83" s="12"/>
      <c r="M83" s="14"/>
      <c r="N83" s="14"/>
      <c r="O83" s="14"/>
      <c r="P83" s="14"/>
      <c r="Q83" s="14"/>
      <c r="R83" s="17"/>
    </row>
    <row r="84" spans="1:18" ht="12.75" hidden="1" customHeight="1" outlineLevel="1">
      <c r="A84" s="16">
        <v>66</v>
      </c>
      <c r="B84" s="27"/>
      <c r="C84" s="9"/>
      <c r="D84" s="9"/>
      <c r="E84" s="40"/>
      <c r="F84" s="10"/>
      <c r="G84" s="9"/>
      <c r="H84" s="9"/>
      <c r="I84" s="9"/>
      <c r="J84" s="11"/>
      <c r="K84" s="13"/>
      <c r="L84" s="12"/>
      <c r="M84" s="14"/>
      <c r="N84" s="14"/>
      <c r="O84" s="14"/>
      <c r="P84" s="14"/>
      <c r="Q84" s="14"/>
      <c r="R84" s="17"/>
    </row>
    <row r="85" spans="1:18" ht="12.75" hidden="1" customHeight="1" outlineLevel="1">
      <c r="A85" s="16">
        <v>67</v>
      </c>
      <c r="B85" s="27"/>
      <c r="C85" s="9"/>
      <c r="D85" s="9"/>
      <c r="E85" s="40"/>
      <c r="F85" s="10"/>
      <c r="G85" s="9"/>
      <c r="H85" s="9"/>
      <c r="I85" s="9"/>
      <c r="J85" s="11"/>
      <c r="K85" s="13"/>
      <c r="L85" s="12"/>
      <c r="M85" s="14"/>
      <c r="N85" s="14"/>
      <c r="O85" s="14"/>
      <c r="P85" s="14"/>
      <c r="Q85" s="14"/>
      <c r="R85" s="17"/>
    </row>
    <row r="86" spans="1:18" ht="12.75" hidden="1" customHeight="1" outlineLevel="1">
      <c r="A86" s="16">
        <v>68</v>
      </c>
      <c r="B86" s="27"/>
      <c r="C86" s="9"/>
      <c r="D86" s="9"/>
      <c r="E86" s="40"/>
      <c r="F86" s="10"/>
      <c r="G86" s="9"/>
      <c r="H86" s="9"/>
      <c r="I86" s="9"/>
      <c r="J86" s="11"/>
      <c r="K86" s="13"/>
      <c r="L86" s="12"/>
      <c r="M86" s="14"/>
      <c r="N86" s="14"/>
      <c r="O86" s="14"/>
      <c r="P86" s="14"/>
      <c r="Q86" s="14"/>
      <c r="R86" s="17"/>
    </row>
    <row r="87" spans="1:18" ht="12.75" hidden="1" customHeight="1" outlineLevel="1">
      <c r="A87" s="16">
        <v>69</v>
      </c>
      <c r="B87" s="27"/>
      <c r="C87" s="9"/>
      <c r="D87" s="9"/>
      <c r="E87" s="40"/>
      <c r="F87" s="10"/>
      <c r="G87" s="9"/>
      <c r="H87" s="9"/>
      <c r="I87" s="9"/>
      <c r="J87" s="11"/>
      <c r="K87" s="13"/>
      <c r="L87" s="12"/>
      <c r="M87" s="14"/>
      <c r="N87" s="14"/>
      <c r="O87" s="14"/>
      <c r="P87" s="14"/>
      <c r="Q87" s="14"/>
      <c r="R87" s="17"/>
    </row>
    <row r="88" spans="1:18" ht="12.75" hidden="1" customHeight="1" outlineLevel="1" thickBot="1">
      <c r="A88" s="16">
        <v>70</v>
      </c>
      <c r="B88" s="28"/>
      <c r="C88" s="18"/>
      <c r="D88" s="18"/>
      <c r="E88" s="41"/>
      <c r="F88" s="19"/>
      <c r="G88" s="18"/>
      <c r="H88" s="18"/>
      <c r="I88" s="18"/>
      <c r="J88" s="20"/>
      <c r="K88" s="21"/>
      <c r="L88" s="22"/>
      <c r="M88" s="23"/>
      <c r="N88" s="23"/>
      <c r="O88" s="23"/>
      <c r="P88" s="23"/>
      <c r="Q88" s="23"/>
      <c r="R88" s="24"/>
    </row>
    <row r="89" spans="1:18" ht="12.75" customHeight="1" collapsed="1" thickTop="1"/>
    <row r="94" spans="1:18" ht="12.75" customHeight="1">
      <c r="A94" s="25"/>
    </row>
    <row r="95" spans="1:18" ht="12.75" customHeight="1">
      <c r="A95" s="25"/>
    </row>
    <row r="96" spans="1:18" ht="12.75" customHeight="1">
      <c r="A96" s="25"/>
    </row>
    <row r="97" spans="1:1" ht="12.75" customHeight="1">
      <c r="A97" s="25"/>
    </row>
  </sheetData>
  <mergeCells count="17">
    <mergeCell ref="J15:L18"/>
    <mergeCell ref="M17:O17"/>
    <mergeCell ref="M16:P16"/>
    <mergeCell ref="Q17:Q18"/>
    <mergeCell ref="A15:A18"/>
    <mergeCell ref="M13:R14"/>
    <mergeCell ref="B15:C18"/>
    <mergeCell ref="D15:D18"/>
    <mergeCell ref="E15:E18"/>
    <mergeCell ref="F15:F18"/>
    <mergeCell ref="G15:G18"/>
    <mergeCell ref="H15:H18"/>
    <mergeCell ref="I15:I18"/>
    <mergeCell ref="M15:R15"/>
    <mergeCell ref="P17:P18"/>
    <mergeCell ref="R17:R18"/>
    <mergeCell ref="Q16:R16"/>
  </mergeCells>
  <phoneticPr fontId="3"/>
  <printOptions horizontalCentered="1"/>
  <pageMargins left="0.70866141732283472" right="0.70866141732283472" top="0.74803149606299213" bottom="0.74803149606299213" header="0.31496062992125984" footer="0.31496062992125984"/>
  <pageSetup paperSize="9" scale="79" orientation="landscape" r:id="rId1"/>
  <headerFooter>
    <oddHeader>&amp;C人件費算出表（国民年金・給付金統合）</oddHeader>
    <oddFooter>&amp;R&amp;A</oddFoot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U50"/>
  <sheetViews>
    <sheetView showGridLines="0" view="pageBreakPreview" zoomScaleNormal="100" zoomScaleSheetLayoutView="100" workbookViewId="0">
      <selection sqref="A1:S1"/>
    </sheetView>
  </sheetViews>
  <sheetFormatPr defaultColWidth="9" defaultRowHeight="11.25"/>
  <cols>
    <col min="1" max="1" width="10.625" style="31" customWidth="1"/>
    <col min="2" max="2" width="4.875" style="31" customWidth="1"/>
    <col min="3" max="15" width="8.625" style="31" customWidth="1"/>
    <col min="16" max="16" width="8.5" style="31" customWidth="1"/>
    <col min="17" max="17" width="8.125" style="31" customWidth="1"/>
    <col min="18" max="19" width="8.625" style="31" customWidth="1"/>
    <col min="20" max="20" width="9" style="31" customWidth="1"/>
    <col min="21" max="21" width="14.75" style="31" customWidth="1"/>
    <col min="22" max="16384" width="9" style="31"/>
  </cols>
  <sheetData>
    <row r="1" spans="1:21" ht="14.25">
      <c r="A1" s="354" t="s">
        <v>119</v>
      </c>
      <c r="B1" s="354"/>
      <c r="C1" s="354"/>
      <c r="D1" s="354"/>
      <c r="E1" s="354"/>
      <c r="F1" s="354"/>
      <c r="G1" s="354"/>
      <c r="H1" s="354"/>
      <c r="I1" s="354"/>
      <c r="J1" s="354"/>
      <c r="K1" s="354"/>
      <c r="L1" s="354"/>
      <c r="M1" s="354"/>
      <c r="N1" s="354"/>
      <c r="O1" s="354"/>
      <c r="P1" s="354"/>
      <c r="Q1" s="354"/>
      <c r="R1" s="354"/>
      <c r="S1" s="354"/>
    </row>
    <row r="2" spans="1:21" ht="15" customHeight="1">
      <c r="A2" s="51">
        <v>16</v>
      </c>
      <c r="B2" s="355" t="s">
        <v>86</v>
      </c>
      <c r="C2" s="355"/>
      <c r="D2" s="356">
        <f>VLOOKUP(A2,'シート1（人件費算出表基礎データ）'!$A$19:$P$88,5,FALSE)</f>
        <v>0</v>
      </c>
      <c r="E2" s="356"/>
      <c r="F2" s="32" t="s">
        <v>39</v>
      </c>
      <c r="G2" s="61" t="str">
        <f>IF(VLOOKUP(A2,'シート1（人件費算出表基礎データ）'!$A$19:$P$88,2,FALSE)="","",VLOOKUP(A2,'シート1（人件費算出表基礎データ）'!$A$19:$P$88,2,FALSE))</f>
        <v/>
      </c>
      <c r="H2" s="61">
        <f>VLOOKUP(A2,'シート1（人件費算出表基礎データ）'!$A$19:$P$88,3,FALSE)</f>
        <v>0</v>
      </c>
      <c r="I2" s="33"/>
      <c r="J2" s="32" t="s">
        <v>19</v>
      </c>
      <c r="K2" s="355">
        <f>VLOOKUP(A2,'シート1（人件費算出表基礎データ）'!$A$19:$P$88,4,FALSE)</f>
        <v>0</v>
      </c>
      <c r="L2" s="355">
        <f>VLOOKUP($A$2,'シート1（人件費算出表基礎データ）'!$A$19:$P$88,3,FALSE)</f>
        <v>0</v>
      </c>
      <c r="M2" s="32"/>
      <c r="N2" s="32" t="s">
        <v>20</v>
      </c>
      <c r="O2" s="34">
        <f>DATEDIF(VLOOKUP(A2,'シート1（人件費算出表基礎データ）'!$A$19:$P$88,6,FALSE),$R$2,"Y")</f>
        <v>126</v>
      </c>
      <c r="P2" s="35">
        <f>MOD(DATEDIF(VLOOKUP(A2,'シート1（人件費算出表基礎データ）'!$A$19:$P$88,6,FALSE),$R$2,"m"),12)</f>
        <v>2</v>
      </c>
      <c r="Q2" s="4"/>
      <c r="R2" s="36">
        <f>'シート5-1（兼任1-5）'!R2</f>
        <v>46112</v>
      </c>
      <c r="S2" s="4" t="s">
        <v>40</v>
      </c>
    </row>
    <row r="3" spans="1:21" ht="23.25" customHeight="1" thickBot="1">
      <c r="A3" s="108"/>
      <c r="B3" s="109" t="s">
        <v>22</v>
      </c>
      <c r="C3" s="110" t="s">
        <v>1</v>
      </c>
      <c r="D3" s="110" t="s">
        <v>23</v>
      </c>
      <c r="E3" s="111" t="s">
        <v>3</v>
      </c>
      <c r="F3" s="110" t="s">
        <v>24</v>
      </c>
      <c r="G3" s="110" t="s">
        <v>25</v>
      </c>
      <c r="H3" s="112" t="s">
        <v>5</v>
      </c>
      <c r="I3" s="110" t="s">
        <v>6</v>
      </c>
      <c r="J3" s="110" t="s">
        <v>26</v>
      </c>
      <c r="K3" s="110" t="s">
        <v>8</v>
      </c>
      <c r="L3" s="88" t="s">
        <v>9</v>
      </c>
      <c r="M3" s="113" t="s">
        <v>10</v>
      </c>
      <c r="N3" s="113" t="s">
        <v>11</v>
      </c>
      <c r="O3" s="113" t="s">
        <v>27</v>
      </c>
      <c r="P3" s="114" t="s">
        <v>28</v>
      </c>
      <c r="Q3" s="115" t="s">
        <v>85</v>
      </c>
      <c r="R3" s="110" t="s">
        <v>14</v>
      </c>
      <c r="S3" s="110" t="s">
        <v>15</v>
      </c>
    </row>
    <row r="4" spans="1:21" ht="15.75" customHeight="1" thickTop="1" thickBot="1">
      <c r="A4" s="37" t="s">
        <v>15</v>
      </c>
      <c r="B4" s="108"/>
      <c r="C4" s="105"/>
      <c r="D4" s="104"/>
      <c r="E4" s="104"/>
      <c r="F4" s="104"/>
      <c r="G4" s="104"/>
      <c r="H4" s="104"/>
      <c r="I4" s="104"/>
      <c r="J4" s="104"/>
      <c r="K4" s="104"/>
      <c r="L4" s="116">
        <f t="shared" ref="L4:L10" si="0">SUM(D4:K4)</f>
        <v>0</v>
      </c>
      <c r="M4" s="102"/>
      <c r="N4" s="103"/>
      <c r="O4" s="103"/>
      <c r="P4" s="91">
        <v>0</v>
      </c>
      <c r="Q4" s="91">
        <v>0</v>
      </c>
      <c r="R4" s="117">
        <f t="shared" ref="R4:R10" si="1">SUM(M4:Q4)</f>
        <v>0</v>
      </c>
      <c r="S4" s="117">
        <f t="shared" ref="S4:S10" si="2">C4+L4+R4</f>
        <v>0</v>
      </c>
      <c r="T4" s="43"/>
      <c r="U4" s="44"/>
    </row>
    <row r="5" spans="1:21" ht="15.75" customHeight="1" thickTop="1">
      <c r="A5" s="37" t="s">
        <v>16</v>
      </c>
      <c r="B5" s="161">
        <f>VLOOKUP($A$2,'シート1（人件費算出表基礎データ）'!$A$19:$R$88,13,FALSE)/100</f>
        <v>0</v>
      </c>
      <c r="C5" s="91">
        <f>ROUND($C$4*$B5,0)</f>
        <v>0</v>
      </c>
      <c r="D5" s="117">
        <f t="shared" ref="D5:D10" si="3">ROUND($D$4*$B5,0)</f>
        <v>0</v>
      </c>
      <c r="E5" s="117">
        <f t="shared" ref="E5:E10" si="4">ROUND($E$4*$B5,0)</f>
        <v>0</v>
      </c>
      <c r="F5" s="117">
        <f t="shared" ref="F5:F10" si="5">ROUND($F$4*$B5,0)</f>
        <v>0</v>
      </c>
      <c r="G5" s="117">
        <f t="shared" ref="G5:G10" si="6">ROUND($G$4*$B5,0)</f>
        <v>0</v>
      </c>
      <c r="H5" s="117">
        <f t="shared" ref="H5:H10" si="7">ROUND($H$4*$B5,0)</f>
        <v>0</v>
      </c>
      <c r="I5" s="117">
        <f t="shared" ref="I5:I10" si="8">ROUND($I$4*$B5,0)</f>
        <v>0</v>
      </c>
      <c r="J5" s="117">
        <f t="shared" ref="J5:J10" si="9">ROUND($J$4*$B5,0)</f>
        <v>0</v>
      </c>
      <c r="K5" s="117">
        <f t="shared" ref="K5:K10" si="10">ROUND($K$4*$B5,0)</f>
        <v>0</v>
      </c>
      <c r="L5" s="116">
        <f t="shared" si="0"/>
        <v>0</v>
      </c>
      <c r="M5" s="117">
        <f t="shared" ref="M5:M10" si="11">ROUND($M$4*$B5,0)</f>
        <v>0</v>
      </c>
      <c r="N5" s="117">
        <f t="shared" ref="N5:N10" si="12">ROUND($N$4*$B5,0)</f>
        <v>0</v>
      </c>
      <c r="O5" s="117">
        <f t="shared" ref="O5:O10" si="13">ROUND($O$4*$B5,0)</f>
        <v>0</v>
      </c>
      <c r="P5" s="117">
        <f>ROUND(P4*B5,0)</f>
        <v>0</v>
      </c>
      <c r="Q5" s="117">
        <f>ROUND(Q4*B5,0)</f>
        <v>0</v>
      </c>
      <c r="R5" s="117">
        <f t="shared" si="1"/>
        <v>0</v>
      </c>
      <c r="S5" s="117">
        <f t="shared" si="2"/>
        <v>0</v>
      </c>
    </row>
    <row r="6" spans="1:21" ht="15.75" customHeight="1">
      <c r="A6" s="37" t="s">
        <v>17</v>
      </c>
      <c r="B6" s="161">
        <f>VLOOKUP($A$2,'シート1（人件費算出表基礎データ）'!$A$19:$R$88,14,FALSE)/100</f>
        <v>0</v>
      </c>
      <c r="C6" s="91">
        <f t="shared" ref="C6:C10" si="14">ROUND($C$4*$B6,0)</f>
        <v>0</v>
      </c>
      <c r="D6" s="117">
        <f t="shared" si="3"/>
        <v>0</v>
      </c>
      <c r="E6" s="117">
        <f t="shared" si="4"/>
        <v>0</v>
      </c>
      <c r="F6" s="117">
        <f t="shared" si="5"/>
        <v>0</v>
      </c>
      <c r="G6" s="117">
        <f t="shared" si="6"/>
        <v>0</v>
      </c>
      <c r="H6" s="117">
        <f t="shared" si="7"/>
        <v>0</v>
      </c>
      <c r="I6" s="117">
        <f t="shared" si="8"/>
        <v>0</v>
      </c>
      <c r="J6" s="117">
        <f t="shared" si="9"/>
        <v>0</v>
      </c>
      <c r="K6" s="117">
        <f t="shared" si="10"/>
        <v>0</v>
      </c>
      <c r="L6" s="116">
        <f t="shared" si="0"/>
        <v>0</v>
      </c>
      <c r="M6" s="117">
        <f t="shared" si="11"/>
        <v>0</v>
      </c>
      <c r="N6" s="117">
        <f t="shared" si="12"/>
        <v>0</v>
      </c>
      <c r="O6" s="117">
        <f t="shared" si="13"/>
        <v>0</v>
      </c>
      <c r="P6" s="117">
        <f>ROUND(P4*B6,0)</f>
        <v>0</v>
      </c>
      <c r="Q6" s="117">
        <f>ROUND(Q4*B6,0)</f>
        <v>0</v>
      </c>
      <c r="R6" s="117">
        <f t="shared" si="1"/>
        <v>0</v>
      </c>
      <c r="S6" s="117">
        <f t="shared" si="2"/>
        <v>0</v>
      </c>
    </row>
    <row r="7" spans="1:21" ht="15.75" customHeight="1">
      <c r="A7" s="37" t="s">
        <v>18</v>
      </c>
      <c r="B7" s="161">
        <f>VLOOKUP($A$2,'シート1（人件費算出表基礎データ）'!$A$19:$R$88,15,FALSE)/100</f>
        <v>0</v>
      </c>
      <c r="C7" s="91">
        <f t="shared" si="14"/>
        <v>0</v>
      </c>
      <c r="D7" s="117">
        <f t="shared" si="3"/>
        <v>0</v>
      </c>
      <c r="E7" s="117">
        <f t="shared" si="4"/>
        <v>0</v>
      </c>
      <c r="F7" s="117">
        <f t="shared" si="5"/>
        <v>0</v>
      </c>
      <c r="G7" s="117">
        <f t="shared" si="6"/>
        <v>0</v>
      </c>
      <c r="H7" s="117">
        <f t="shared" si="7"/>
        <v>0</v>
      </c>
      <c r="I7" s="117">
        <f t="shared" si="8"/>
        <v>0</v>
      </c>
      <c r="J7" s="117">
        <f t="shared" si="9"/>
        <v>0</v>
      </c>
      <c r="K7" s="117">
        <f t="shared" si="10"/>
        <v>0</v>
      </c>
      <c r="L7" s="116">
        <f t="shared" si="0"/>
        <v>0</v>
      </c>
      <c r="M7" s="117">
        <f t="shared" si="11"/>
        <v>0</v>
      </c>
      <c r="N7" s="117">
        <f t="shared" si="12"/>
        <v>0</v>
      </c>
      <c r="O7" s="117">
        <f t="shared" si="13"/>
        <v>0</v>
      </c>
      <c r="P7" s="117">
        <f>ROUND(P4*B7,0)</f>
        <v>0</v>
      </c>
      <c r="Q7" s="117">
        <f>ROUND(Q4*B7,0)</f>
        <v>0</v>
      </c>
      <c r="R7" s="117">
        <f t="shared" si="1"/>
        <v>0</v>
      </c>
      <c r="S7" s="117">
        <f t="shared" si="2"/>
        <v>0</v>
      </c>
    </row>
    <row r="8" spans="1:21" ht="15.75" customHeight="1">
      <c r="A8" s="155" t="s">
        <v>93</v>
      </c>
      <c r="B8" s="161">
        <f>VLOOKUP($A$2,'シート1（人件費算出表基礎データ）'!$A$19:$R$88,16,FALSE)/100</f>
        <v>0</v>
      </c>
      <c r="C8" s="91">
        <f t="shared" si="14"/>
        <v>0</v>
      </c>
      <c r="D8" s="117">
        <f t="shared" si="3"/>
        <v>0</v>
      </c>
      <c r="E8" s="117">
        <f t="shared" si="4"/>
        <v>0</v>
      </c>
      <c r="F8" s="117">
        <f t="shared" si="5"/>
        <v>0</v>
      </c>
      <c r="G8" s="117">
        <f t="shared" si="6"/>
        <v>0</v>
      </c>
      <c r="H8" s="117">
        <f t="shared" si="7"/>
        <v>0</v>
      </c>
      <c r="I8" s="117">
        <f t="shared" si="8"/>
        <v>0</v>
      </c>
      <c r="J8" s="117">
        <f t="shared" si="9"/>
        <v>0</v>
      </c>
      <c r="K8" s="117">
        <f t="shared" si="10"/>
        <v>0</v>
      </c>
      <c r="L8" s="116">
        <f t="shared" si="0"/>
        <v>0</v>
      </c>
      <c r="M8" s="117">
        <f t="shared" si="11"/>
        <v>0</v>
      </c>
      <c r="N8" s="117">
        <f t="shared" si="12"/>
        <v>0</v>
      </c>
      <c r="O8" s="117">
        <f t="shared" si="13"/>
        <v>0</v>
      </c>
      <c r="P8" s="117">
        <f>ROUND(P4*B8,0)</f>
        <v>0</v>
      </c>
      <c r="Q8" s="117">
        <f>ROUND(Q4*B8,0)</f>
        <v>0</v>
      </c>
      <c r="R8" s="117">
        <f t="shared" si="1"/>
        <v>0</v>
      </c>
      <c r="S8" s="117">
        <f t="shared" si="2"/>
        <v>0</v>
      </c>
    </row>
    <row r="9" spans="1:21" ht="15.75" customHeight="1">
      <c r="A9" s="37" t="s">
        <v>96</v>
      </c>
      <c r="B9" s="161">
        <f>VLOOKUP($A$2,'シート1（人件費算出表基礎データ）'!$A$19:$R$88,17,FALSE)/100</f>
        <v>0</v>
      </c>
      <c r="C9" s="91">
        <f t="shared" si="14"/>
        <v>0</v>
      </c>
      <c r="D9" s="117">
        <f t="shared" si="3"/>
        <v>0</v>
      </c>
      <c r="E9" s="117">
        <f t="shared" si="4"/>
        <v>0</v>
      </c>
      <c r="F9" s="117">
        <f t="shared" si="5"/>
        <v>0</v>
      </c>
      <c r="G9" s="117">
        <f t="shared" si="6"/>
        <v>0</v>
      </c>
      <c r="H9" s="117">
        <f t="shared" si="7"/>
        <v>0</v>
      </c>
      <c r="I9" s="117">
        <f t="shared" si="8"/>
        <v>0</v>
      </c>
      <c r="J9" s="117">
        <f t="shared" si="9"/>
        <v>0</v>
      </c>
      <c r="K9" s="117">
        <f t="shared" si="10"/>
        <v>0</v>
      </c>
      <c r="L9" s="116">
        <f t="shared" si="0"/>
        <v>0</v>
      </c>
      <c r="M9" s="117">
        <f t="shared" si="11"/>
        <v>0</v>
      </c>
      <c r="N9" s="117">
        <f t="shared" si="12"/>
        <v>0</v>
      </c>
      <c r="O9" s="117">
        <f t="shared" si="13"/>
        <v>0</v>
      </c>
      <c r="P9" s="117">
        <f>ROUND(P4*B9,0)</f>
        <v>0</v>
      </c>
      <c r="Q9" s="117">
        <f>ROUND(Q4*B9,0)</f>
        <v>0</v>
      </c>
      <c r="R9" s="117">
        <f t="shared" si="1"/>
        <v>0</v>
      </c>
      <c r="S9" s="117">
        <f t="shared" si="2"/>
        <v>0</v>
      </c>
    </row>
    <row r="10" spans="1:21" ht="15.75" customHeight="1">
      <c r="A10" s="155" t="s">
        <v>92</v>
      </c>
      <c r="B10" s="161">
        <f>VLOOKUP($A$2,'シート1（人件費算出表基礎データ）'!$A$19:$R$88,18,FALSE)/100</f>
        <v>0</v>
      </c>
      <c r="C10" s="91">
        <f t="shared" si="14"/>
        <v>0</v>
      </c>
      <c r="D10" s="117">
        <f t="shared" si="3"/>
        <v>0</v>
      </c>
      <c r="E10" s="117">
        <f t="shared" si="4"/>
        <v>0</v>
      </c>
      <c r="F10" s="117">
        <f t="shared" si="5"/>
        <v>0</v>
      </c>
      <c r="G10" s="117">
        <f t="shared" si="6"/>
        <v>0</v>
      </c>
      <c r="H10" s="117">
        <f t="shared" si="7"/>
        <v>0</v>
      </c>
      <c r="I10" s="117">
        <f t="shared" si="8"/>
        <v>0</v>
      </c>
      <c r="J10" s="117">
        <f t="shared" si="9"/>
        <v>0</v>
      </c>
      <c r="K10" s="117">
        <f t="shared" si="10"/>
        <v>0</v>
      </c>
      <c r="L10" s="116">
        <f t="shared" si="0"/>
        <v>0</v>
      </c>
      <c r="M10" s="117">
        <f t="shared" si="11"/>
        <v>0</v>
      </c>
      <c r="N10" s="117">
        <f t="shared" si="12"/>
        <v>0</v>
      </c>
      <c r="O10" s="117">
        <f t="shared" si="13"/>
        <v>0</v>
      </c>
      <c r="P10" s="117">
        <f>ROUND(P4*B10,0)</f>
        <v>0</v>
      </c>
      <c r="Q10" s="117">
        <f>ROUND(Q4*B10,0)</f>
        <v>0</v>
      </c>
      <c r="R10" s="117">
        <f t="shared" si="1"/>
        <v>0</v>
      </c>
      <c r="S10" s="117">
        <f t="shared" si="2"/>
        <v>0</v>
      </c>
    </row>
    <row r="11" spans="1:21" ht="5.25" customHeight="1">
      <c r="A11" s="38"/>
      <c r="B11" s="39"/>
      <c r="C11" s="5"/>
      <c r="D11" s="4"/>
      <c r="E11" s="4"/>
      <c r="F11" s="4"/>
      <c r="G11" s="4"/>
      <c r="H11" s="4"/>
      <c r="I11" s="4"/>
      <c r="J11" s="4"/>
      <c r="K11" s="4"/>
      <c r="L11" s="4"/>
      <c r="M11" s="4"/>
      <c r="N11" s="4"/>
      <c r="O11" s="4"/>
      <c r="P11" s="4"/>
      <c r="Q11" s="4"/>
      <c r="R11" s="4"/>
      <c r="S11" s="4"/>
    </row>
    <row r="12" spans="1:21" ht="15" customHeight="1">
      <c r="A12" s="51">
        <v>17</v>
      </c>
      <c r="B12" s="355" t="s">
        <v>86</v>
      </c>
      <c r="C12" s="355"/>
      <c r="D12" s="356">
        <f>VLOOKUP(A12,'シート1（人件費算出表基礎データ）'!$A$19:$P$88,5,FALSE)</f>
        <v>0</v>
      </c>
      <c r="E12" s="356"/>
      <c r="F12" s="32" t="s">
        <v>39</v>
      </c>
      <c r="G12" s="61" t="str">
        <f>IF(VLOOKUP(A12,'シート1（人件費算出表基礎データ）'!$A$19:$P$88,2,FALSE)="","",VLOOKUP(A12,'シート1（人件費算出表基礎データ）'!$A$19:$P$88,2,FALSE))</f>
        <v/>
      </c>
      <c r="H12" s="61">
        <f>VLOOKUP(A12,'シート1（人件費算出表基礎データ）'!$A$19:$P$88,3,FALSE)</f>
        <v>0</v>
      </c>
      <c r="I12" s="33"/>
      <c r="J12" s="32" t="s">
        <v>19</v>
      </c>
      <c r="K12" s="355">
        <f>VLOOKUP(A12,'シート1（人件費算出表基礎データ）'!$A$19:$P$88,4,FALSE)</f>
        <v>0</v>
      </c>
      <c r="L12" s="355">
        <f>VLOOKUP($A$2,'シート1（人件費算出表基礎データ）'!$A$19:$P$88,3,FALSE)</f>
        <v>0</v>
      </c>
      <c r="M12" s="32"/>
      <c r="N12" s="32" t="s">
        <v>20</v>
      </c>
      <c r="O12" s="34">
        <f>DATEDIF(VLOOKUP(A12,'シート1（人件費算出表基礎データ）'!$A$19:$P$88,6,FALSE),$R$2,"Y")</f>
        <v>126</v>
      </c>
      <c r="P12" s="35">
        <f>MOD(DATEDIF(VLOOKUP(A12,'シート1（人件費算出表基礎データ）'!$A$19:$P$88,6,FALSE),$R$2,"m"),12)</f>
        <v>2</v>
      </c>
      <c r="Q12" s="4"/>
      <c r="R12" s="36">
        <f>R2</f>
        <v>46112</v>
      </c>
      <c r="S12" s="4" t="s">
        <v>40</v>
      </c>
    </row>
    <row r="13" spans="1:21" ht="23.25" thickBot="1">
      <c r="A13" s="108"/>
      <c r="B13" s="109" t="s">
        <v>22</v>
      </c>
      <c r="C13" s="110" t="s">
        <v>1</v>
      </c>
      <c r="D13" s="110" t="s">
        <v>23</v>
      </c>
      <c r="E13" s="111" t="s">
        <v>3</v>
      </c>
      <c r="F13" s="110" t="s">
        <v>24</v>
      </c>
      <c r="G13" s="110" t="s">
        <v>25</v>
      </c>
      <c r="H13" s="112" t="s">
        <v>5</v>
      </c>
      <c r="I13" s="110" t="s">
        <v>6</v>
      </c>
      <c r="J13" s="110" t="s">
        <v>26</v>
      </c>
      <c r="K13" s="110" t="s">
        <v>8</v>
      </c>
      <c r="L13" s="88" t="s">
        <v>9</v>
      </c>
      <c r="M13" s="113" t="s">
        <v>10</v>
      </c>
      <c r="N13" s="113" t="s">
        <v>11</v>
      </c>
      <c r="O13" s="113" t="s">
        <v>27</v>
      </c>
      <c r="P13" s="114" t="s">
        <v>28</v>
      </c>
      <c r="Q13" s="115" t="s">
        <v>85</v>
      </c>
      <c r="R13" s="110" t="s">
        <v>14</v>
      </c>
      <c r="S13" s="110" t="s">
        <v>15</v>
      </c>
    </row>
    <row r="14" spans="1:21" ht="15.75" customHeight="1" thickTop="1" thickBot="1">
      <c r="A14" s="37" t="s">
        <v>15</v>
      </c>
      <c r="B14" s="108"/>
      <c r="C14" s="105"/>
      <c r="D14" s="104"/>
      <c r="E14" s="104"/>
      <c r="F14" s="104"/>
      <c r="G14" s="104"/>
      <c r="H14" s="104"/>
      <c r="I14" s="104"/>
      <c r="J14" s="104"/>
      <c r="K14" s="104"/>
      <c r="L14" s="116">
        <f>SUM(D14:K14)</f>
        <v>0</v>
      </c>
      <c r="M14" s="102"/>
      <c r="N14" s="103"/>
      <c r="O14" s="103"/>
      <c r="P14" s="91">
        <v>0</v>
      </c>
      <c r="Q14" s="91">
        <v>0</v>
      </c>
      <c r="R14" s="117">
        <f>SUM(M14:Q14)</f>
        <v>0</v>
      </c>
      <c r="S14" s="117">
        <f>C14+L14+R14</f>
        <v>0</v>
      </c>
    </row>
    <row r="15" spans="1:21" ht="15.75" customHeight="1" thickTop="1">
      <c r="A15" s="37" t="s">
        <v>16</v>
      </c>
      <c r="B15" s="161">
        <f>VLOOKUP($A$12,'シート1（人件費算出表基礎データ）'!$A$19:$R$88,13,FALSE)/100</f>
        <v>0</v>
      </c>
      <c r="C15" s="91">
        <f t="shared" ref="C15:C20" si="15">ROUND($C$14*$B15,0)</f>
        <v>0</v>
      </c>
      <c r="D15" s="117">
        <f t="shared" ref="D15:D20" si="16">ROUND($D$14*$B15,0)</f>
        <v>0</v>
      </c>
      <c r="E15" s="117">
        <f t="shared" ref="E15:E20" si="17">ROUND($E$14*$B15,0)</f>
        <v>0</v>
      </c>
      <c r="F15" s="117">
        <f t="shared" ref="F15:F20" si="18">ROUND($F$14*$B15,0)</f>
        <v>0</v>
      </c>
      <c r="G15" s="117">
        <f t="shared" ref="G15:G20" si="19">ROUND($G$14*$B15,0)</f>
        <v>0</v>
      </c>
      <c r="H15" s="117">
        <f t="shared" ref="H15:H20" si="20">ROUND($H$14*$B15,0)</f>
        <v>0</v>
      </c>
      <c r="I15" s="117">
        <f t="shared" ref="I15:I20" si="21">ROUND($I$14*$B15,0)</f>
        <v>0</v>
      </c>
      <c r="J15" s="117">
        <f t="shared" ref="J15:J20" si="22">ROUND($J$14*$B15,0)</f>
        <v>0</v>
      </c>
      <c r="K15" s="117">
        <f t="shared" ref="K15:K20" si="23">ROUND($K$14*$B15,0)</f>
        <v>0</v>
      </c>
      <c r="L15" s="116">
        <f>SUM(D15:K15)</f>
        <v>0</v>
      </c>
      <c r="M15" s="117">
        <f t="shared" ref="M15:M20" si="24">ROUND($M$14*$B15,0)</f>
        <v>0</v>
      </c>
      <c r="N15" s="117">
        <f t="shared" ref="N15:N20" si="25">ROUND($N$14*$B15,0)</f>
        <v>0</v>
      </c>
      <c r="O15" s="117">
        <f t="shared" ref="O15:O20" si="26">ROUND($O$14*$B15,0)</f>
        <v>0</v>
      </c>
      <c r="P15" s="117">
        <f>ROUND(P14*B15,0)</f>
        <v>0</v>
      </c>
      <c r="Q15" s="117">
        <f>ROUND(Q14*B15,0)</f>
        <v>0</v>
      </c>
      <c r="R15" s="117">
        <f>SUM(M15:Q15)</f>
        <v>0</v>
      </c>
      <c r="S15" s="117">
        <f>C15+L15+R15</f>
        <v>0</v>
      </c>
    </row>
    <row r="16" spans="1:21" ht="15.75" customHeight="1">
      <c r="A16" s="37" t="s">
        <v>17</v>
      </c>
      <c r="B16" s="161">
        <f>VLOOKUP($A$12,'シート1（人件費算出表基礎データ）'!$A$19:$R$88,14,FALSE)/100</f>
        <v>0</v>
      </c>
      <c r="C16" s="91">
        <f t="shared" si="15"/>
        <v>0</v>
      </c>
      <c r="D16" s="117">
        <f t="shared" si="16"/>
        <v>0</v>
      </c>
      <c r="E16" s="117">
        <f t="shared" si="17"/>
        <v>0</v>
      </c>
      <c r="F16" s="117">
        <f t="shared" si="18"/>
        <v>0</v>
      </c>
      <c r="G16" s="117">
        <f t="shared" si="19"/>
        <v>0</v>
      </c>
      <c r="H16" s="117">
        <f t="shared" si="20"/>
        <v>0</v>
      </c>
      <c r="I16" s="117">
        <f t="shared" si="21"/>
        <v>0</v>
      </c>
      <c r="J16" s="117">
        <f t="shared" si="22"/>
        <v>0</v>
      </c>
      <c r="K16" s="117">
        <f t="shared" si="23"/>
        <v>0</v>
      </c>
      <c r="L16" s="116">
        <f>SUM(D16:K16)</f>
        <v>0</v>
      </c>
      <c r="M16" s="117">
        <f t="shared" si="24"/>
        <v>0</v>
      </c>
      <c r="N16" s="117">
        <f t="shared" si="25"/>
        <v>0</v>
      </c>
      <c r="O16" s="117">
        <f t="shared" si="26"/>
        <v>0</v>
      </c>
      <c r="P16" s="117">
        <f>ROUND(P14*B16,0)</f>
        <v>0</v>
      </c>
      <c r="Q16" s="117">
        <f>ROUND(Q14*B16,0)</f>
        <v>0</v>
      </c>
      <c r="R16" s="117">
        <f>SUM(M16:Q16)</f>
        <v>0</v>
      </c>
      <c r="S16" s="117">
        <f>C16+L16+R16</f>
        <v>0</v>
      </c>
    </row>
    <row r="17" spans="1:19" ht="15.75" customHeight="1">
      <c r="A17" s="37" t="s">
        <v>18</v>
      </c>
      <c r="B17" s="161">
        <f>VLOOKUP($A$12,'シート1（人件費算出表基礎データ）'!$A$19:$R$88,15,FALSE)/100</f>
        <v>0</v>
      </c>
      <c r="C17" s="91">
        <f t="shared" si="15"/>
        <v>0</v>
      </c>
      <c r="D17" s="117">
        <f t="shared" si="16"/>
        <v>0</v>
      </c>
      <c r="E17" s="117">
        <f t="shared" si="17"/>
        <v>0</v>
      </c>
      <c r="F17" s="117">
        <f t="shared" si="18"/>
        <v>0</v>
      </c>
      <c r="G17" s="117">
        <f t="shared" si="19"/>
        <v>0</v>
      </c>
      <c r="H17" s="117">
        <f t="shared" si="20"/>
        <v>0</v>
      </c>
      <c r="I17" s="117">
        <f t="shared" si="21"/>
        <v>0</v>
      </c>
      <c r="J17" s="117">
        <f t="shared" si="22"/>
        <v>0</v>
      </c>
      <c r="K17" s="117">
        <f t="shared" si="23"/>
        <v>0</v>
      </c>
      <c r="L17" s="116">
        <f>SUM(D17:K17)</f>
        <v>0</v>
      </c>
      <c r="M17" s="117">
        <f t="shared" si="24"/>
        <v>0</v>
      </c>
      <c r="N17" s="117">
        <f t="shared" si="25"/>
        <v>0</v>
      </c>
      <c r="O17" s="117">
        <f t="shared" si="26"/>
        <v>0</v>
      </c>
      <c r="P17" s="117">
        <f>ROUND(P14*B17,0)</f>
        <v>0</v>
      </c>
      <c r="Q17" s="117">
        <f>ROUND(Q14*B17,0)</f>
        <v>0</v>
      </c>
      <c r="R17" s="117">
        <f>SUM(M17:Q17)</f>
        <v>0</v>
      </c>
      <c r="S17" s="117">
        <f>C17+L17+R17</f>
        <v>0</v>
      </c>
    </row>
    <row r="18" spans="1:19" ht="15.75" customHeight="1">
      <c r="A18" s="155" t="s">
        <v>93</v>
      </c>
      <c r="B18" s="161">
        <f>VLOOKUP($A$12,'シート1（人件費算出表基礎データ）'!$A$19:$R$88,16,FALSE)/100</f>
        <v>0</v>
      </c>
      <c r="C18" s="91">
        <f t="shared" si="15"/>
        <v>0</v>
      </c>
      <c r="D18" s="117">
        <f t="shared" si="16"/>
        <v>0</v>
      </c>
      <c r="E18" s="117">
        <f t="shared" si="17"/>
        <v>0</v>
      </c>
      <c r="F18" s="117">
        <f t="shared" si="18"/>
        <v>0</v>
      </c>
      <c r="G18" s="117">
        <f t="shared" si="19"/>
        <v>0</v>
      </c>
      <c r="H18" s="117">
        <f t="shared" si="20"/>
        <v>0</v>
      </c>
      <c r="I18" s="117">
        <f t="shared" si="21"/>
        <v>0</v>
      </c>
      <c r="J18" s="117">
        <f t="shared" si="22"/>
        <v>0</v>
      </c>
      <c r="K18" s="117">
        <f t="shared" si="23"/>
        <v>0</v>
      </c>
      <c r="L18" s="116">
        <f t="shared" ref="L18:L20" si="27">SUM(D18:K18)</f>
        <v>0</v>
      </c>
      <c r="M18" s="117">
        <f t="shared" si="24"/>
        <v>0</v>
      </c>
      <c r="N18" s="117">
        <f t="shared" si="25"/>
        <v>0</v>
      </c>
      <c r="O18" s="117">
        <f t="shared" si="26"/>
        <v>0</v>
      </c>
      <c r="P18" s="117">
        <f>ROUND(P14*B18,0)</f>
        <v>0</v>
      </c>
      <c r="Q18" s="117">
        <f>ROUND(Q14*B18,0)</f>
        <v>0</v>
      </c>
      <c r="R18" s="117">
        <f t="shared" ref="R18:R20" si="28">SUM(M18:Q18)</f>
        <v>0</v>
      </c>
      <c r="S18" s="117">
        <f t="shared" ref="S18:S20" si="29">C18+L18+R18</f>
        <v>0</v>
      </c>
    </row>
    <row r="19" spans="1:19" ht="15.75" customHeight="1">
      <c r="A19" s="37" t="s">
        <v>96</v>
      </c>
      <c r="B19" s="161">
        <f>VLOOKUP($A$12,'シート1（人件費算出表基礎データ）'!$A$19:$R$88,17,FALSE)/100</f>
        <v>0</v>
      </c>
      <c r="C19" s="91">
        <f t="shared" si="15"/>
        <v>0</v>
      </c>
      <c r="D19" s="117">
        <f t="shared" si="16"/>
        <v>0</v>
      </c>
      <c r="E19" s="117">
        <f t="shared" si="17"/>
        <v>0</v>
      </c>
      <c r="F19" s="117">
        <f t="shared" si="18"/>
        <v>0</v>
      </c>
      <c r="G19" s="117">
        <f t="shared" si="19"/>
        <v>0</v>
      </c>
      <c r="H19" s="117">
        <f t="shared" si="20"/>
        <v>0</v>
      </c>
      <c r="I19" s="117">
        <f t="shared" si="21"/>
        <v>0</v>
      </c>
      <c r="J19" s="117">
        <f t="shared" si="22"/>
        <v>0</v>
      </c>
      <c r="K19" s="117">
        <f t="shared" si="23"/>
        <v>0</v>
      </c>
      <c r="L19" s="116">
        <f t="shared" si="27"/>
        <v>0</v>
      </c>
      <c r="M19" s="117">
        <f t="shared" si="24"/>
        <v>0</v>
      </c>
      <c r="N19" s="117">
        <f t="shared" si="25"/>
        <v>0</v>
      </c>
      <c r="O19" s="117">
        <f t="shared" si="26"/>
        <v>0</v>
      </c>
      <c r="P19" s="117">
        <f>ROUND(P14*B19,0)</f>
        <v>0</v>
      </c>
      <c r="Q19" s="117">
        <f>ROUND(Q14*B19,0)</f>
        <v>0</v>
      </c>
      <c r="R19" s="117">
        <f t="shared" si="28"/>
        <v>0</v>
      </c>
      <c r="S19" s="117">
        <f t="shared" si="29"/>
        <v>0</v>
      </c>
    </row>
    <row r="20" spans="1:19" ht="15.75" customHeight="1">
      <c r="A20" s="155" t="s">
        <v>92</v>
      </c>
      <c r="B20" s="161">
        <f>VLOOKUP($A$12,'シート1（人件費算出表基礎データ）'!$A$19:$R$88,18,FALSE)/100</f>
        <v>0</v>
      </c>
      <c r="C20" s="91">
        <f t="shared" si="15"/>
        <v>0</v>
      </c>
      <c r="D20" s="117">
        <f t="shared" si="16"/>
        <v>0</v>
      </c>
      <c r="E20" s="117">
        <f t="shared" si="17"/>
        <v>0</v>
      </c>
      <c r="F20" s="117">
        <f t="shared" si="18"/>
        <v>0</v>
      </c>
      <c r="G20" s="117">
        <f t="shared" si="19"/>
        <v>0</v>
      </c>
      <c r="H20" s="117">
        <f t="shared" si="20"/>
        <v>0</v>
      </c>
      <c r="I20" s="117">
        <f t="shared" si="21"/>
        <v>0</v>
      </c>
      <c r="J20" s="117">
        <f t="shared" si="22"/>
        <v>0</v>
      </c>
      <c r="K20" s="117">
        <f t="shared" si="23"/>
        <v>0</v>
      </c>
      <c r="L20" s="116">
        <f t="shared" si="27"/>
        <v>0</v>
      </c>
      <c r="M20" s="117">
        <f t="shared" si="24"/>
        <v>0</v>
      </c>
      <c r="N20" s="117">
        <f t="shared" si="25"/>
        <v>0</v>
      </c>
      <c r="O20" s="117">
        <f t="shared" si="26"/>
        <v>0</v>
      </c>
      <c r="P20" s="117">
        <f>ROUND(P14*B20,0)</f>
        <v>0</v>
      </c>
      <c r="Q20" s="117">
        <f>ROUND(Q14*B20,0)</f>
        <v>0</v>
      </c>
      <c r="R20" s="117">
        <f t="shared" si="28"/>
        <v>0</v>
      </c>
      <c r="S20" s="117">
        <f t="shared" si="29"/>
        <v>0</v>
      </c>
    </row>
    <row r="21" spans="1:19">
      <c r="B21" s="143"/>
    </row>
    <row r="22" spans="1:19" ht="15" customHeight="1">
      <c r="A22" s="51">
        <v>18</v>
      </c>
      <c r="B22" s="355" t="s">
        <v>86</v>
      </c>
      <c r="C22" s="355"/>
      <c r="D22" s="356">
        <f>VLOOKUP(A22,'シート1（人件費算出表基礎データ）'!$A$19:$P$88,5,FALSE)</f>
        <v>0</v>
      </c>
      <c r="E22" s="356"/>
      <c r="F22" s="32" t="s">
        <v>39</v>
      </c>
      <c r="G22" s="61" t="str">
        <f>IF(VLOOKUP(A22,'シート1（人件費算出表基礎データ）'!$A$19:$P$88,2,FALSE)="","",VLOOKUP(A22,'シート1（人件費算出表基礎データ）'!$A$19:$P$88,2,FALSE))</f>
        <v/>
      </c>
      <c r="H22" s="61">
        <f>VLOOKUP(A22,'シート1（人件費算出表基礎データ）'!$A$19:$P$88,3,FALSE)</f>
        <v>0</v>
      </c>
      <c r="I22" s="33"/>
      <c r="J22" s="32" t="s">
        <v>19</v>
      </c>
      <c r="K22" s="355">
        <f>VLOOKUP(A22,'シート1（人件費算出表基礎データ）'!$A$19:$P$88,4,FALSE)</f>
        <v>0</v>
      </c>
      <c r="L22" s="355">
        <f>VLOOKUP($A$2,'シート1（人件費算出表基礎データ）'!$A$19:$P$88,3,FALSE)</f>
        <v>0</v>
      </c>
      <c r="M22" s="32"/>
      <c r="N22" s="32" t="s">
        <v>20</v>
      </c>
      <c r="O22" s="34">
        <f>DATEDIF(VLOOKUP(A22,'シート1（人件費算出表基礎データ）'!$A$19:$P$88,6,FALSE),$R$2,"Y")</f>
        <v>126</v>
      </c>
      <c r="P22" s="35">
        <f>MOD(DATEDIF(VLOOKUP(A22,'シート1（人件費算出表基礎データ）'!$A$19:$P$88,6,FALSE),$R$2,"m"),12)</f>
        <v>2</v>
      </c>
      <c r="Q22" s="4"/>
      <c r="R22" s="36">
        <f>R12</f>
        <v>46112</v>
      </c>
      <c r="S22" s="4" t="s">
        <v>40</v>
      </c>
    </row>
    <row r="23" spans="1:19" ht="22.5" customHeight="1" thickBot="1">
      <c r="A23" s="108"/>
      <c r="B23" s="109" t="s">
        <v>22</v>
      </c>
      <c r="C23" s="110" t="s">
        <v>1</v>
      </c>
      <c r="D23" s="110" t="s">
        <v>23</v>
      </c>
      <c r="E23" s="111" t="s">
        <v>3</v>
      </c>
      <c r="F23" s="110" t="s">
        <v>24</v>
      </c>
      <c r="G23" s="110" t="s">
        <v>25</v>
      </c>
      <c r="H23" s="112" t="s">
        <v>5</v>
      </c>
      <c r="I23" s="110" t="s">
        <v>6</v>
      </c>
      <c r="J23" s="110" t="s">
        <v>26</v>
      </c>
      <c r="K23" s="110" t="s">
        <v>8</v>
      </c>
      <c r="L23" s="88" t="s">
        <v>9</v>
      </c>
      <c r="M23" s="113" t="s">
        <v>10</v>
      </c>
      <c r="N23" s="113" t="s">
        <v>11</v>
      </c>
      <c r="O23" s="113" t="s">
        <v>27</v>
      </c>
      <c r="P23" s="114" t="s">
        <v>28</v>
      </c>
      <c r="Q23" s="115" t="s">
        <v>85</v>
      </c>
      <c r="R23" s="110" t="s">
        <v>14</v>
      </c>
      <c r="S23" s="110" t="s">
        <v>15</v>
      </c>
    </row>
    <row r="24" spans="1:19" ht="15.75" customHeight="1" thickTop="1" thickBot="1">
      <c r="A24" s="37" t="s">
        <v>15</v>
      </c>
      <c r="B24" s="108"/>
      <c r="C24" s="105"/>
      <c r="D24" s="104"/>
      <c r="E24" s="104"/>
      <c r="F24" s="104"/>
      <c r="G24" s="104"/>
      <c r="H24" s="104"/>
      <c r="I24" s="104"/>
      <c r="J24" s="104"/>
      <c r="K24" s="104"/>
      <c r="L24" s="116">
        <f>SUM(D24:K24)</f>
        <v>0</v>
      </c>
      <c r="M24" s="102"/>
      <c r="N24" s="103"/>
      <c r="O24" s="103"/>
      <c r="P24" s="91">
        <v>0</v>
      </c>
      <c r="Q24" s="91">
        <v>0</v>
      </c>
      <c r="R24" s="117">
        <f>SUM(M24:Q24)</f>
        <v>0</v>
      </c>
      <c r="S24" s="117">
        <f>C24+L24+R24</f>
        <v>0</v>
      </c>
    </row>
    <row r="25" spans="1:19" ht="15.75" customHeight="1" thickTop="1">
      <c r="A25" s="37" t="s">
        <v>16</v>
      </c>
      <c r="B25" s="161">
        <f>VLOOKUP($A$22,'シート1（人件費算出表基礎データ）'!$A$19:$R$88,13,FALSE)/100</f>
        <v>0</v>
      </c>
      <c r="C25" s="91">
        <f t="shared" ref="C25:C30" si="30">ROUND($C$24*$B25,0)</f>
        <v>0</v>
      </c>
      <c r="D25" s="117">
        <f t="shared" ref="D25:D30" si="31">ROUND($D$24*$B25,0)</f>
        <v>0</v>
      </c>
      <c r="E25" s="117">
        <f t="shared" ref="E25:E30" si="32">ROUND($E$24*$B25,0)</f>
        <v>0</v>
      </c>
      <c r="F25" s="117">
        <f t="shared" ref="F25:F30" si="33">ROUND($F$24*$B25,0)</f>
        <v>0</v>
      </c>
      <c r="G25" s="117">
        <f t="shared" ref="G25:G30" si="34">ROUND($G$24*$B25,0)</f>
        <v>0</v>
      </c>
      <c r="H25" s="117">
        <f t="shared" ref="H25:H30" si="35">ROUND($H$24*$B25,0)</f>
        <v>0</v>
      </c>
      <c r="I25" s="117">
        <f t="shared" ref="I25:I30" si="36">ROUND($I$24*$B25,0)</f>
        <v>0</v>
      </c>
      <c r="J25" s="117">
        <f t="shared" ref="J25:J30" si="37">ROUND($J$24*$B25,0)</f>
        <v>0</v>
      </c>
      <c r="K25" s="117">
        <f t="shared" ref="K25:K30" si="38">ROUND($K$24*$B25,0)</f>
        <v>0</v>
      </c>
      <c r="L25" s="116">
        <f>SUM(D25:K25)</f>
        <v>0</v>
      </c>
      <c r="M25" s="117">
        <f t="shared" ref="M25:M30" si="39">ROUND($M$24*$B25,0)</f>
        <v>0</v>
      </c>
      <c r="N25" s="117">
        <f t="shared" ref="N25:N30" si="40">ROUND($N$24*$B25,0)</f>
        <v>0</v>
      </c>
      <c r="O25" s="117">
        <f t="shared" ref="O25:O30" si="41">ROUND($O$24*$B25,0)</f>
        <v>0</v>
      </c>
      <c r="P25" s="117">
        <f>ROUND(P24*B25,0)</f>
        <v>0</v>
      </c>
      <c r="Q25" s="117">
        <f>ROUND(Q24*B25,0)</f>
        <v>0</v>
      </c>
      <c r="R25" s="117">
        <f>SUM(M25:Q25)</f>
        <v>0</v>
      </c>
      <c r="S25" s="117">
        <f>C25+L25+R25</f>
        <v>0</v>
      </c>
    </row>
    <row r="26" spans="1:19" ht="15.75" customHeight="1">
      <c r="A26" s="37" t="s">
        <v>17</v>
      </c>
      <c r="B26" s="161">
        <f>VLOOKUP($A$22,'シート1（人件費算出表基礎データ）'!$A$19:$R$88,14,FALSE)/100</f>
        <v>0</v>
      </c>
      <c r="C26" s="91">
        <f t="shared" si="30"/>
        <v>0</v>
      </c>
      <c r="D26" s="117">
        <f t="shared" si="31"/>
        <v>0</v>
      </c>
      <c r="E26" s="117">
        <f t="shared" si="32"/>
        <v>0</v>
      </c>
      <c r="F26" s="117">
        <f t="shared" si="33"/>
        <v>0</v>
      </c>
      <c r="G26" s="117">
        <f t="shared" si="34"/>
        <v>0</v>
      </c>
      <c r="H26" s="117">
        <f t="shared" si="35"/>
        <v>0</v>
      </c>
      <c r="I26" s="117">
        <f t="shared" si="36"/>
        <v>0</v>
      </c>
      <c r="J26" s="117">
        <f t="shared" si="37"/>
        <v>0</v>
      </c>
      <c r="K26" s="117">
        <f t="shared" si="38"/>
        <v>0</v>
      </c>
      <c r="L26" s="116">
        <f>SUM(D26:K26)</f>
        <v>0</v>
      </c>
      <c r="M26" s="117">
        <f t="shared" si="39"/>
        <v>0</v>
      </c>
      <c r="N26" s="117">
        <f t="shared" si="40"/>
        <v>0</v>
      </c>
      <c r="O26" s="117">
        <f t="shared" si="41"/>
        <v>0</v>
      </c>
      <c r="P26" s="117">
        <f>ROUND(P24*B26,0)</f>
        <v>0</v>
      </c>
      <c r="Q26" s="117">
        <f>ROUND(Q24*B26,0)</f>
        <v>0</v>
      </c>
      <c r="R26" s="117">
        <f>SUM(M26:Q26)</f>
        <v>0</v>
      </c>
      <c r="S26" s="117">
        <f>C26+L26+R26</f>
        <v>0</v>
      </c>
    </row>
    <row r="27" spans="1:19" ht="15.75" customHeight="1">
      <c r="A27" s="37" t="s">
        <v>18</v>
      </c>
      <c r="B27" s="161">
        <f>VLOOKUP($A$22,'シート1（人件費算出表基礎データ）'!$A$19:$R$88,15,FALSE)/100</f>
        <v>0</v>
      </c>
      <c r="C27" s="91">
        <f t="shared" si="30"/>
        <v>0</v>
      </c>
      <c r="D27" s="117">
        <f t="shared" si="31"/>
        <v>0</v>
      </c>
      <c r="E27" s="117">
        <f t="shared" si="32"/>
        <v>0</v>
      </c>
      <c r="F27" s="117">
        <f t="shared" si="33"/>
        <v>0</v>
      </c>
      <c r="G27" s="117">
        <f t="shared" si="34"/>
        <v>0</v>
      </c>
      <c r="H27" s="117">
        <f t="shared" si="35"/>
        <v>0</v>
      </c>
      <c r="I27" s="117">
        <f t="shared" si="36"/>
        <v>0</v>
      </c>
      <c r="J27" s="117">
        <f t="shared" si="37"/>
        <v>0</v>
      </c>
      <c r="K27" s="117">
        <f t="shared" si="38"/>
        <v>0</v>
      </c>
      <c r="L27" s="116">
        <f>SUM(D27:K27)</f>
        <v>0</v>
      </c>
      <c r="M27" s="117">
        <f t="shared" si="39"/>
        <v>0</v>
      </c>
      <c r="N27" s="117">
        <f t="shared" si="40"/>
        <v>0</v>
      </c>
      <c r="O27" s="117">
        <f t="shared" si="41"/>
        <v>0</v>
      </c>
      <c r="P27" s="117">
        <f>ROUND(P24*B27,0)</f>
        <v>0</v>
      </c>
      <c r="Q27" s="117">
        <f>ROUND(Q24*B27,0)</f>
        <v>0</v>
      </c>
      <c r="R27" s="117">
        <f>SUM(M27:Q27)</f>
        <v>0</v>
      </c>
      <c r="S27" s="117">
        <f>C27+L27+R27</f>
        <v>0</v>
      </c>
    </row>
    <row r="28" spans="1:19" ht="15.75" customHeight="1">
      <c r="A28" s="155" t="s">
        <v>93</v>
      </c>
      <c r="B28" s="161">
        <f>VLOOKUP($A$22,'シート1（人件費算出表基礎データ）'!$A$19:$R$88,16,FALSE)/100</f>
        <v>0</v>
      </c>
      <c r="C28" s="91">
        <f t="shared" si="30"/>
        <v>0</v>
      </c>
      <c r="D28" s="117">
        <f t="shared" si="31"/>
        <v>0</v>
      </c>
      <c r="E28" s="117">
        <f t="shared" si="32"/>
        <v>0</v>
      </c>
      <c r="F28" s="117">
        <f t="shared" si="33"/>
        <v>0</v>
      </c>
      <c r="G28" s="117">
        <f t="shared" si="34"/>
        <v>0</v>
      </c>
      <c r="H28" s="117">
        <f t="shared" si="35"/>
        <v>0</v>
      </c>
      <c r="I28" s="117">
        <f t="shared" si="36"/>
        <v>0</v>
      </c>
      <c r="J28" s="117">
        <f t="shared" si="37"/>
        <v>0</v>
      </c>
      <c r="K28" s="117">
        <f t="shared" si="38"/>
        <v>0</v>
      </c>
      <c r="L28" s="116">
        <f t="shared" ref="L28:L30" si="42">SUM(D28:K28)</f>
        <v>0</v>
      </c>
      <c r="M28" s="117">
        <f t="shared" si="39"/>
        <v>0</v>
      </c>
      <c r="N28" s="117">
        <f t="shared" si="40"/>
        <v>0</v>
      </c>
      <c r="O28" s="117">
        <f t="shared" si="41"/>
        <v>0</v>
      </c>
      <c r="P28" s="117">
        <f>ROUND(P24*B28,0)</f>
        <v>0</v>
      </c>
      <c r="Q28" s="117">
        <f>ROUND(Q24*B28,0)</f>
        <v>0</v>
      </c>
      <c r="R28" s="117">
        <f t="shared" ref="R28:R30" si="43">SUM(M28:Q28)</f>
        <v>0</v>
      </c>
      <c r="S28" s="117">
        <f t="shared" ref="S28:S30" si="44">C28+L28+R28</f>
        <v>0</v>
      </c>
    </row>
    <row r="29" spans="1:19" ht="15.75" customHeight="1">
      <c r="A29" s="37" t="s">
        <v>96</v>
      </c>
      <c r="B29" s="161">
        <f>VLOOKUP($A$22,'シート1（人件費算出表基礎データ）'!$A$19:$R$88,17,FALSE)/100</f>
        <v>0</v>
      </c>
      <c r="C29" s="91">
        <f t="shared" si="30"/>
        <v>0</v>
      </c>
      <c r="D29" s="117">
        <f t="shared" si="31"/>
        <v>0</v>
      </c>
      <c r="E29" s="117">
        <f t="shared" si="32"/>
        <v>0</v>
      </c>
      <c r="F29" s="117">
        <f t="shared" si="33"/>
        <v>0</v>
      </c>
      <c r="G29" s="117">
        <f t="shared" si="34"/>
        <v>0</v>
      </c>
      <c r="H29" s="117">
        <f t="shared" si="35"/>
        <v>0</v>
      </c>
      <c r="I29" s="117">
        <f t="shared" si="36"/>
        <v>0</v>
      </c>
      <c r="J29" s="117">
        <f t="shared" si="37"/>
        <v>0</v>
      </c>
      <c r="K29" s="117">
        <f t="shared" si="38"/>
        <v>0</v>
      </c>
      <c r="L29" s="116">
        <f t="shared" si="42"/>
        <v>0</v>
      </c>
      <c r="M29" s="117">
        <f t="shared" si="39"/>
        <v>0</v>
      </c>
      <c r="N29" s="117">
        <f t="shared" si="40"/>
        <v>0</v>
      </c>
      <c r="O29" s="117">
        <f t="shared" si="41"/>
        <v>0</v>
      </c>
      <c r="P29" s="117">
        <f>ROUND(P24*B29,0)</f>
        <v>0</v>
      </c>
      <c r="Q29" s="117">
        <f>ROUND(Q24*B29,0)</f>
        <v>0</v>
      </c>
      <c r="R29" s="117">
        <f t="shared" si="43"/>
        <v>0</v>
      </c>
      <c r="S29" s="117">
        <f t="shared" si="44"/>
        <v>0</v>
      </c>
    </row>
    <row r="30" spans="1:19" ht="15.75" customHeight="1">
      <c r="A30" s="155" t="s">
        <v>92</v>
      </c>
      <c r="B30" s="161">
        <f>VLOOKUP($A$22,'シート1（人件費算出表基礎データ）'!$A$19:$R$88,18,FALSE)/100</f>
        <v>0</v>
      </c>
      <c r="C30" s="91">
        <f t="shared" si="30"/>
        <v>0</v>
      </c>
      <c r="D30" s="117">
        <f t="shared" si="31"/>
        <v>0</v>
      </c>
      <c r="E30" s="117">
        <f t="shared" si="32"/>
        <v>0</v>
      </c>
      <c r="F30" s="117">
        <f t="shared" si="33"/>
        <v>0</v>
      </c>
      <c r="G30" s="117">
        <f t="shared" si="34"/>
        <v>0</v>
      </c>
      <c r="H30" s="117">
        <f t="shared" si="35"/>
        <v>0</v>
      </c>
      <c r="I30" s="117">
        <f t="shared" si="36"/>
        <v>0</v>
      </c>
      <c r="J30" s="117">
        <f t="shared" si="37"/>
        <v>0</v>
      </c>
      <c r="K30" s="117">
        <f t="shared" si="38"/>
        <v>0</v>
      </c>
      <c r="L30" s="116">
        <f t="shared" si="42"/>
        <v>0</v>
      </c>
      <c r="M30" s="117">
        <f t="shared" si="39"/>
        <v>0</v>
      </c>
      <c r="N30" s="117">
        <f t="shared" si="40"/>
        <v>0</v>
      </c>
      <c r="O30" s="117">
        <f t="shared" si="41"/>
        <v>0</v>
      </c>
      <c r="P30" s="117">
        <f>ROUND(P24*B30,0)</f>
        <v>0</v>
      </c>
      <c r="Q30" s="117">
        <f>ROUND(Q24*B30,0)</f>
        <v>0</v>
      </c>
      <c r="R30" s="117">
        <f t="shared" si="43"/>
        <v>0</v>
      </c>
      <c r="S30" s="117">
        <f t="shared" si="44"/>
        <v>0</v>
      </c>
    </row>
    <row r="32" spans="1:19" ht="15" customHeight="1">
      <c r="A32" s="51">
        <v>19</v>
      </c>
      <c r="B32" s="355" t="s">
        <v>86</v>
      </c>
      <c r="C32" s="355"/>
      <c r="D32" s="356">
        <f>VLOOKUP(A32,'シート1（人件費算出表基礎データ）'!$A$19:$P$88,5,FALSE)</f>
        <v>0</v>
      </c>
      <c r="E32" s="356"/>
      <c r="F32" s="32" t="s">
        <v>39</v>
      </c>
      <c r="G32" s="61" t="str">
        <f>IF(VLOOKUP(A32,'シート1（人件費算出表基礎データ）'!$A$19:$P$88,2,FALSE)="","",VLOOKUP(A32,'シート1（人件費算出表基礎データ）'!$A$19:$P$88,2,FALSE))</f>
        <v/>
      </c>
      <c r="H32" s="61">
        <f>VLOOKUP(A32,'シート1（人件費算出表基礎データ）'!$A$19:$P$88,3,FALSE)</f>
        <v>0</v>
      </c>
      <c r="I32" s="33"/>
      <c r="J32" s="32" t="s">
        <v>19</v>
      </c>
      <c r="K32" s="355">
        <f>VLOOKUP(A32,'シート1（人件費算出表基礎データ）'!$A$19:$P$88,4,FALSE)</f>
        <v>0</v>
      </c>
      <c r="L32" s="355">
        <f>VLOOKUP($A$2,'シート1（人件費算出表基礎データ）'!$A$19:$P$88,3,FALSE)</f>
        <v>0</v>
      </c>
      <c r="M32" s="32"/>
      <c r="N32" s="32" t="s">
        <v>20</v>
      </c>
      <c r="O32" s="34">
        <f>DATEDIF(VLOOKUP(A32,'シート1（人件費算出表基礎データ）'!$A$19:$P$88,6,FALSE),$R$2,"Y")</f>
        <v>126</v>
      </c>
      <c r="P32" s="35">
        <f>MOD(DATEDIF(VLOOKUP(A32,'シート1（人件費算出表基礎データ）'!$A$19:$P$88,6,FALSE),$R$2,"m"),12)</f>
        <v>2</v>
      </c>
      <c r="Q32" s="4"/>
      <c r="R32" s="36">
        <f>R2</f>
        <v>46112</v>
      </c>
      <c r="S32" s="4" t="s">
        <v>40</v>
      </c>
    </row>
    <row r="33" spans="1:19" ht="22.5" customHeight="1" thickBot="1">
      <c r="A33" s="108"/>
      <c r="B33" s="109" t="s">
        <v>22</v>
      </c>
      <c r="C33" s="110" t="s">
        <v>1</v>
      </c>
      <c r="D33" s="110" t="s">
        <v>23</v>
      </c>
      <c r="E33" s="111" t="s">
        <v>3</v>
      </c>
      <c r="F33" s="110" t="s">
        <v>24</v>
      </c>
      <c r="G33" s="110" t="s">
        <v>25</v>
      </c>
      <c r="H33" s="112" t="s">
        <v>5</v>
      </c>
      <c r="I33" s="110" t="s">
        <v>6</v>
      </c>
      <c r="J33" s="110" t="s">
        <v>26</v>
      </c>
      <c r="K33" s="110" t="s">
        <v>8</v>
      </c>
      <c r="L33" s="88" t="s">
        <v>9</v>
      </c>
      <c r="M33" s="113" t="s">
        <v>10</v>
      </c>
      <c r="N33" s="113" t="s">
        <v>11</v>
      </c>
      <c r="O33" s="113" t="s">
        <v>27</v>
      </c>
      <c r="P33" s="114" t="s">
        <v>28</v>
      </c>
      <c r="Q33" s="115" t="s">
        <v>85</v>
      </c>
      <c r="R33" s="110" t="s">
        <v>14</v>
      </c>
      <c r="S33" s="110" t="s">
        <v>15</v>
      </c>
    </row>
    <row r="34" spans="1:19" ht="15.75" customHeight="1" thickTop="1" thickBot="1">
      <c r="A34" s="37" t="s">
        <v>15</v>
      </c>
      <c r="B34" s="108"/>
      <c r="C34" s="105"/>
      <c r="D34" s="104"/>
      <c r="E34" s="104"/>
      <c r="F34" s="104"/>
      <c r="G34" s="104"/>
      <c r="H34" s="104"/>
      <c r="I34" s="104"/>
      <c r="J34" s="104"/>
      <c r="K34" s="104"/>
      <c r="L34" s="116">
        <f>SUM(D34:K34)</f>
        <v>0</v>
      </c>
      <c r="M34" s="102"/>
      <c r="N34" s="103"/>
      <c r="O34" s="103"/>
      <c r="P34" s="91">
        <v>0</v>
      </c>
      <c r="Q34" s="91">
        <v>0</v>
      </c>
      <c r="R34" s="117">
        <f>SUM(M34:Q34)</f>
        <v>0</v>
      </c>
      <c r="S34" s="117">
        <f>C34+L34+R34</f>
        <v>0</v>
      </c>
    </row>
    <row r="35" spans="1:19" ht="15.75" customHeight="1" thickTop="1">
      <c r="A35" s="37" t="s">
        <v>16</v>
      </c>
      <c r="B35" s="161">
        <f>VLOOKUP($A$32,'シート1（人件費算出表基礎データ）'!$A$19:$R$88,13,FALSE)/100</f>
        <v>0</v>
      </c>
      <c r="C35" s="91">
        <f>ROUND($C$34*$B35,0)</f>
        <v>0</v>
      </c>
      <c r="D35" s="117">
        <f t="shared" ref="D35:D40" si="45">ROUND($D$34*$B35,0)</f>
        <v>0</v>
      </c>
      <c r="E35" s="117">
        <f t="shared" ref="E35:E40" si="46">ROUND($E$34*$B35,0)</f>
        <v>0</v>
      </c>
      <c r="F35" s="117">
        <f t="shared" ref="F35:F40" si="47">ROUND($F$34*$B35,0)</f>
        <v>0</v>
      </c>
      <c r="G35" s="117">
        <f t="shared" ref="G35:G40" si="48">ROUND($G$34*$B35,0)</f>
        <v>0</v>
      </c>
      <c r="H35" s="117">
        <f t="shared" ref="H35:H40" si="49">ROUND($H$34*$B35,0)</f>
        <v>0</v>
      </c>
      <c r="I35" s="117">
        <f t="shared" ref="I35:I40" si="50">ROUND($I$34*$B35,0)</f>
        <v>0</v>
      </c>
      <c r="J35" s="117">
        <f t="shared" ref="J35:J40" si="51">ROUND($J$34*$B35,0)</f>
        <v>0</v>
      </c>
      <c r="K35" s="117">
        <f t="shared" ref="K35:K40" si="52">ROUND($K$34*$B35,0)</f>
        <v>0</v>
      </c>
      <c r="L35" s="116">
        <f>SUM(D35:K35)</f>
        <v>0</v>
      </c>
      <c r="M35" s="117">
        <f t="shared" ref="M35:M40" si="53">ROUND($M$34*$B35,0)</f>
        <v>0</v>
      </c>
      <c r="N35" s="117">
        <f t="shared" ref="N35:N40" si="54">ROUND($N$34*$B35,0)</f>
        <v>0</v>
      </c>
      <c r="O35" s="117">
        <f t="shared" ref="O35:O40" si="55">ROUND($O$34*$B35,0)</f>
        <v>0</v>
      </c>
      <c r="P35" s="117">
        <f>ROUND(P34*B35,0)</f>
        <v>0</v>
      </c>
      <c r="Q35" s="117">
        <f>ROUND(Q34*B35,0)</f>
        <v>0</v>
      </c>
      <c r="R35" s="117">
        <f>SUM(M35:Q35)</f>
        <v>0</v>
      </c>
      <c r="S35" s="117">
        <f>C35+L35+R35</f>
        <v>0</v>
      </c>
    </row>
    <row r="36" spans="1:19" ht="15.75" customHeight="1">
      <c r="A36" s="37" t="s">
        <v>17</v>
      </c>
      <c r="B36" s="161">
        <f>VLOOKUP($A$32,'シート1（人件費算出表基礎データ）'!$A$19:$R$88,14,FALSE)/100</f>
        <v>0</v>
      </c>
      <c r="C36" s="91">
        <f t="shared" ref="C36:C40" si="56">ROUND($C$34*$B36,0)</f>
        <v>0</v>
      </c>
      <c r="D36" s="117">
        <f t="shared" si="45"/>
        <v>0</v>
      </c>
      <c r="E36" s="117">
        <f t="shared" si="46"/>
        <v>0</v>
      </c>
      <c r="F36" s="117">
        <f t="shared" si="47"/>
        <v>0</v>
      </c>
      <c r="G36" s="117">
        <f t="shared" si="48"/>
        <v>0</v>
      </c>
      <c r="H36" s="117">
        <f t="shared" si="49"/>
        <v>0</v>
      </c>
      <c r="I36" s="117">
        <f t="shared" si="50"/>
        <v>0</v>
      </c>
      <c r="J36" s="117">
        <f t="shared" si="51"/>
        <v>0</v>
      </c>
      <c r="K36" s="117">
        <f t="shared" si="52"/>
        <v>0</v>
      </c>
      <c r="L36" s="116">
        <f>SUM(D36:K36)</f>
        <v>0</v>
      </c>
      <c r="M36" s="117">
        <f t="shared" si="53"/>
        <v>0</v>
      </c>
      <c r="N36" s="117">
        <f t="shared" si="54"/>
        <v>0</v>
      </c>
      <c r="O36" s="117">
        <f t="shared" si="55"/>
        <v>0</v>
      </c>
      <c r="P36" s="117">
        <f>ROUND(P34*B36,0)</f>
        <v>0</v>
      </c>
      <c r="Q36" s="117">
        <f>ROUND(Q34*B36,0)</f>
        <v>0</v>
      </c>
      <c r="R36" s="117">
        <f>SUM(M36:Q36)</f>
        <v>0</v>
      </c>
      <c r="S36" s="117">
        <f>C36+L36+R36</f>
        <v>0</v>
      </c>
    </row>
    <row r="37" spans="1:19" ht="15.75" customHeight="1">
      <c r="A37" s="37" t="s">
        <v>18</v>
      </c>
      <c r="B37" s="161">
        <f>VLOOKUP($A$32,'シート1（人件費算出表基礎データ）'!$A$19:$R$88,15,FALSE)/100</f>
        <v>0</v>
      </c>
      <c r="C37" s="91">
        <f t="shared" si="56"/>
        <v>0</v>
      </c>
      <c r="D37" s="117">
        <f t="shared" si="45"/>
        <v>0</v>
      </c>
      <c r="E37" s="117">
        <f t="shared" si="46"/>
        <v>0</v>
      </c>
      <c r="F37" s="117">
        <f t="shared" si="47"/>
        <v>0</v>
      </c>
      <c r="G37" s="117">
        <f t="shared" si="48"/>
        <v>0</v>
      </c>
      <c r="H37" s="117">
        <f t="shared" si="49"/>
        <v>0</v>
      </c>
      <c r="I37" s="117">
        <f t="shared" si="50"/>
        <v>0</v>
      </c>
      <c r="J37" s="117">
        <f t="shared" si="51"/>
        <v>0</v>
      </c>
      <c r="K37" s="117">
        <f t="shared" si="52"/>
        <v>0</v>
      </c>
      <c r="L37" s="116">
        <f>SUM(D37:K37)</f>
        <v>0</v>
      </c>
      <c r="M37" s="117">
        <f t="shared" si="53"/>
        <v>0</v>
      </c>
      <c r="N37" s="117">
        <f t="shared" si="54"/>
        <v>0</v>
      </c>
      <c r="O37" s="117">
        <f t="shared" si="55"/>
        <v>0</v>
      </c>
      <c r="P37" s="117">
        <f>ROUND(P34*B37,0)</f>
        <v>0</v>
      </c>
      <c r="Q37" s="117">
        <f>ROUND(Q34*B37,0)</f>
        <v>0</v>
      </c>
      <c r="R37" s="117">
        <f>SUM(M37:Q37)</f>
        <v>0</v>
      </c>
      <c r="S37" s="117">
        <f>C37+L37+R37</f>
        <v>0</v>
      </c>
    </row>
    <row r="38" spans="1:19" ht="15.75" customHeight="1">
      <c r="A38" s="155" t="s">
        <v>93</v>
      </c>
      <c r="B38" s="161">
        <f>VLOOKUP($A$32,'シート1（人件費算出表基礎データ）'!$A$19:$R$88,16,FALSE)/100</f>
        <v>0</v>
      </c>
      <c r="C38" s="91">
        <f t="shared" si="56"/>
        <v>0</v>
      </c>
      <c r="D38" s="117">
        <f t="shared" si="45"/>
        <v>0</v>
      </c>
      <c r="E38" s="117">
        <f t="shared" si="46"/>
        <v>0</v>
      </c>
      <c r="F38" s="117">
        <f t="shared" si="47"/>
        <v>0</v>
      </c>
      <c r="G38" s="117">
        <f t="shared" si="48"/>
        <v>0</v>
      </c>
      <c r="H38" s="117">
        <f t="shared" si="49"/>
        <v>0</v>
      </c>
      <c r="I38" s="117">
        <f t="shared" si="50"/>
        <v>0</v>
      </c>
      <c r="J38" s="117">
        <f t="shared" si="51"/>
        <v>0</v>
      </c>
      <c r="K38" s="117">
        <f t="shared" si="52"/>
        <v>0</v>
      </c>
      <c r="L38" s="116">
        <f t="shared" ref="L38:L40" si="57">SUM(D38:K38)</f>
        <v>0</v>
      </c>
      <c r="M38" s="117">
        <f t="shared" si="53"/>
        <v>0</v>
      </c>
      <c r="N38" s="117">
        <f t="shared" si="54"/>
        <v>0</v>
      </c>
      <c r="O38" s="117">
        <f t="shared" si="55"/>
        <v>0</v>
      </c>
      <c r="P38" s="117">
        <f>ROUND(P34*B38,0)</f>
        <v>0</v>
      </c>
      <c r="Q38" s="117">
        <f>ROUND(Q34*B38,0)</f>
        <v>0</v>
      </c>
      <c r="R38" s="117">
        <f t="shared" ref="R38:R40" si="58">SUM(M38:Q38)</f>
        <v>0</v>
      </c>
      <c r="S38" s="117">
        <f t="shared" ref="S38:S40" si="59">C38+L38+R38</f>
        <v>0</v>
      </c>
    </row>
    <row r="39" spans="1:19" ht="15.75" customHeight="1">
      <c r="A39" s="37" t="s">
        <v>96</v>
      </c>
      <c r="B39" s="161">
        <f>VLOOKUP($A$32,'シート1（人件費算出表基礎データ）'!$A$19:$R$88,17,FALSE)/100</f>
        <v>0</v>
      </c>
      <c r="C39" s="91">
        <f t="shared" si="56"/>
        <v>0</v>
      </c>
      <c r="D39" s="117">
        <f t="shared" si="45"/>
        <v>0</v>
      </c>
      <c r="E39" s="117">
        <f t="shared" si="46"/>
        <v>0</v>
      </c>
      <c r="F39" s="117">
        <f t="shared" si="47"/>
        <v>0</v>
      </c>
      <c r="G39" s="117">
        <f t="shared" si="48"/>
        <v>0</v>
      </c>
      <c r="H39" s="117">
        <f t="shared" si="49"/>
        <v>0</v>
      </c>
      <c r="I39" s="117">
        <f t="shared" si="50"/>
        <v>0</v>
      </c>
      <c r="J39" s="117">
        <f t="shared" si="51"/>
        <v>0</v>
      </c>
      <c r="K39" s="117">
        <f t="shared" si="52"/>
        <v>0</v>
      </c>
      <c r="L39" s="116">
        <f t="shared" si="57"/>
        <v>0</v>
      </c>
      <c r="M39" s="117">
        <f t="shared" si="53"/>
        <v>0</v>
      </c>
      <c r="N39" s="117">
        <f t="shared" si="54"/>
        <v>0</v>
      </c>
      <c r="O39" s="117">
        <f t="shared" si="55"/>
        <v>0</v>
      </c>
      <c r="P39" s="117">
        <f>ROUND(P34*B39,0)</f>
        <v>0</v>
      </c>
      <c r="Q39" s="117">
        <f>ROUND(Q34*B39,0)</f>
        <v>0</v>
      </c>
      <c r="R39" s="117">
        <f t="shared" si="58"/>
        <v>0</v>
      </c>
      <c r="S39" s="117">
        <f t="shared" si="59"/>
        <v>0</v>
      </c>
    </row>
    <row r="40" spans="1:19" ht="15.75" customHeight="1">
      <c r="A40" s="155" t="s">
        <v>92</v>
      </c>
      <c r="B40" s="161">
        <f>VLOOKUP($A$32,'シート1（人件費算出表基礎データ）'!$A$19:$R$88,18,FALSE)/100</f>
        <v>0</v>
      </c>
      <c r="C40" s="91">
        <f t="shared" si="56"/>
        <v>0</v>
      </c>
      <c r="D40" s="117">
        <f t="shared" si="45"/>
        <v>0</v>
      </c>
      <c r="E40" s="117">
        <f t="shared" si="46"/>
        <v>0</v>
      </c>
      <c r="F40" s="117">
        <f t="shared" si="47"/>
        <v>0</v>
      </c>
      <c r="G40" s="117">
        <f t="shared" si="48"/>
        <v>0</v>
      </c>
      <c r="H40" s="117">
        <f t="shared" si="49"/>
        <v>0</v>
      </c>
      <c r="I40" s="117">
        <f t="shared" si="50"/>
        <v>0</v>
      </c>
      <c r="J40" s="117">
        <f t="shared" si="51"/>
        <v>0</v>
      </c>
      <c r="K40" s="117">
        <f t="shared" si="52"/>
        <v>0</v>
      </c>
      <c r="L40" s="116">
        <f t="shared" si="57"/>
        <v>0</v>
      </c>
      <c r="M40" s="117">
        <f t="shared" si="53"/>
        <v>0</v>
      </c>
      <c r="N40" s="117">
        <f t="shared" si="54"/>
        <v>0</v>
      </c>
      <c r="O40" s="117">
        <f t="shared" si="55"/>
        <v>0</v>
      </c>
      <c r="P40" s="117">
        <f t="shared" ref="P40" si="60">ROUND(P34*B40,0)</f>
        <v>0</v>
      </c>
      <c r="Q40" s="117">
        <f t="shared" ref="Q40" si="61">ROUND(Q34*B40,0)</f>
        <v>0</v>
      </c>
      <c r="R40" s="117">
        <f t="shared" si="58"/>
        <v>0</v>
      </c>
      <c r="S40" s="117">
        <f t="shared" si="59"/>
        <v>0</v>
      </c>
    </row>
    <row r="42" spans="1:19" ht="15" customHeight="1">
      <c r="A42" s="51">
        <v>20</v>
      </c>
      <c r="B42" s="355" t="s">
        <v>86</v>
      </c>
      <c r="C42" s="355"/>
      <c r="D42" s="356">
        <f>VLOOKUP(A42,'シート1（人件費算出表基礎データ）'!$A$19:$P$88,5,FALSE)</f>
        <v>0</v>
      </c>
      <c r="E42" s="356"/>
      <c r="F42" s="32" t="s">
        <v>39</v>
      </c>
      <c r="G42" s="61" t="str">
        <f>IF(VLOOKUP(A42,'シート1（人件費算出表基礎データ）'!$A$19:$P$88,2,FALSE)="","",VLOOKUP(A42,'シート1（人件費算出表基礎データ）'!$A$19:$P$88,2,FALSE))</f>
        <v/>
      </c>
      <c r="H42" s="61">
        <f>VLOOKUP(A42,'シート1（人件費算出表基礎データ）'!$A$19:$P$88,3,FALSE)</f>
        <v>0</v>
      </c>
      <c r="I42" s="33"/>
      <c r="J42" s="32" t="s">
        <v>19</v>
      </c>
      <c r="K42" s="357">
        <f>VLOOKUP(A42,'シート1（人件費算出表基礎データ）'!$A$19:$P$88,4,FALSE)</f>
        <v>0</v>
      </c>
      <c r="L42" s="357"/>
      <c r="M42" s="32"/>
      <c r="N42" s="32" t="s">
        <v>20</v>
      </c>
      <c r="O42" s="34">
        <f>DATEDIF(VLOOKUP(A42,'シート1（人件費算出表基礎データ）'!$A$19:$P$88,6,FALSE),$R$2,"Y")</f>
        <v>126</v>
      </c>
      <c r="P42" s="35">
        <f>MOD(DATEDIF(VLOOKUP(A42,'シート1（人件費算出表基礎データ）'!$A$19:$P$88,6,FALSE),$R$2,"m"),12)</f>
        <v>2</v>
      </c>
      <c r="Q42" s="4"/>
      <c r="R42" s="36">
        <f>R2</f>
        <v>46112</v>
      </c>
      <c r="S42" s="4" t="s">
        <v>40</v>
      </c>
    </row>
    <row r="43" spans="1:19" ht="22.5" customHeight="1" thickBot="1">
      <c r="A43" s="108"/>
      <c r="B43" s="109" t="s">
        <v>22</v>
      </c>
      <c r="C43" s="110" t="s">
        <v>1</v>
      </c>
      <c r="D43" s="110" t="s">
        <v>23</v>
      </c>
      <c r="E43" s="111" t="s">
        <v>3</v>
      </c>
      <c r="F43" s="110" t="s">
        <v>24</v>
      </c>
      <c r="G43" s="110" t="s">
        <v>25</v>
      </c>
      <c r="H43" s="112" t="s">
        <v>5</v>
      </c>
      <c r="I43" s="110" t="s">
        <v>6</v>
      </c>
      <c r="J43" s="110" t="s">
        <v>26</v>
      </c>
      <c r="K43" s="110" t="s">
        <v>8</v>
      </c>
      <c r="L43" s="88" t="s">
        <v>9</v>
      </c>
      <c r="M43" s="113" t="s">
        <v>10</v>
      </c>
      <c r="N43" s="113" t="s">
        <v>11</v>
      </c>
      <c r="O43" s="113" t="s">
        <v>27</v>
      </c>
      <c r="P43" s="114" t="s">
        <v>28</v>
      </c>
      <c r="Q43" s="115" t="s">
        <v>85</v>
      </c>
      <c r="R43" s="110" t="s">
        <v>14</v>
      </c>
      <c r="S43" s="110" t="s">
        <v>15</v>
      </c>
    </row>
    <row r="44" spans="1:19" ht="15.75" customHeight="1" thickTop="1" thickBot="1">
      <c r="A44" s="37" t="s">
        <v>15</v>
      </c>
      <c r="B44" s="108"/>
      <c r="C44" s="105"/>
      <c r="D44" s="104"/>
      <c r="E44" s="104"/>
      <c r="F44" s="104"/>
      <c r="G44" s="104"/>
      <c r="H44" s="104"/>
      <c r="I44" s="104"/>
      <c r="J44" s="104"/>
      <c r="K44" s="104"/>
      <c r="L44" s="116">
        <f>SUM(D44:K44)</f>
        <v>0</v>
      </c>
      <c r="M44" s="102"/>
      <c r="N44" s="103"/>
      <c r="O44" s="103"/>
      <c r="P44" s="91">
        <v>0</v>
      </c>
      <c r="Q44" s="91">
        <v>0</v>
      </c>
      <c r="R44" s="117">
        <f>SUM(M44:Q44)</f>
        <v>0</v>
      </c>
      <c r="S44" s="117">
        <f>C44+L44+R44</f>
        <v>0</v>
      </c>
    </row>
    <row r="45" spans="1:19" ht="15.75" customHeight="1" thickTop="1">
      <c r="A45" s="37" t="s">
        <v>16</v>
      </c>
      <c r="B45" s="161">
        <f>VLOOKUP($A$42,'シート1（人件費算出表基礎データ）'!$A$19:$R$88,13,FALSE)/100</f>
        <v>0</v>
      </c>
      <c r="C45" s="91">
        <f t="shared" ref="C45:C50" si="62">ROUND($C$44*$B45,0)</f>
        <v>0</v>
      </c>
      <c r="D45" s="117">
        <f t="shared" ref="D45:D50" si="63">ROUND($D$44*$B45,0)</f>
        <v>0</v>
      </c>
      <c r="E45" s="117">
        <f t="shared" ref="E45:E50" si="64">ROUND($E$44*$B45,0)</f>
        <v>0</v>
      </c>
      <c r="F45" s="117">
        <f t="shared" ref="F45:F50" si="65">ROUND($F$44*$B45,0)</f>
        <v>0</v>
      </c>
      <c r="G45" s="117">
        <f t="shared" ref="G45:G50" si="66">ROUND($G$44*$B45,0)</f>
        <v>0</v>
      </c>
      <c r="H45" s="117">
        <f t="shared" ref="H45:H50" si="67">ROUND($H$44*$B45,0)</f>
        <v>0</v>
      </c>
      <c r="I45" s="117">
        <f t="shared" ref="I45:I50" si="68">ROUND($I$44*$B45,0)</f>
        <v>0</v>
      </c>
      <c r="J45" s="117">
        <f t="shared" ref="J45:J50" si="69">ROUND($J$44*$B45,0)</f>
        <v>0</v>
      </c>
      <c r="K45" s="117">
        <f t="shared" ref="K45:K50" si="70">ROUND($K$44*$B45,0)</f>
        <v>0</v>
      </c>
      <c r="L45" s="116">
        <f>SUM(D45:K45)</f>
        <v>0</v>
      </c>
      <c r="M45" s="117">
        <f t="shared" ref="M45:M50" si="71">ROUND($M$44*$B45,0)</f>
        <v>0</v>
      </c>
      <c r="N45" s="117">
        <f t="shared" ref="N45:N50" si="72">ROUND($N$44*$B45,0)</f>
        <v>0</v>
      </c>
      <c r="O45" s="117">
        <f t="shared" ref="O45:O50" si="73">ROUND($O$44*$B45,0)</f>
        <v>0</v>
      </c>
      <c r="P45" s="117">
        <f>ROUND(P44*B45,0)</f>
        <v>0</v>
      </c>
      <c r="Q45" s="117">
        <f>ROUND(Q44*B45,0)</f>
        <v>0</v>
      </c>
      <c r="R45" s="117">
        <f>SUM(M45:Q45)</f>
        <v>0</v>
      </c>
      <c r="S45" s="117">
        <f>C45+L45+R45</f>
        <v>0</v>
      </c>
    </row>
    <row r="46" spans="1:19" ht="15.75" customHeight="1">
      <c r="A46" s="37" t="s">
        <v>17</v>
      </c>
      <c r="B46" s="161">
        <f>VLOOKUP($A$42,'シート1（人件費算出表基礎データ）'!$A$19:$R$88,14,FALSE)/100</f>
        <v>0</v>
      </c>
      <c r="C46" s="91">
        <f t="shared" si="62"/>
        <v>0</v>
      </c>
      <c r="D46" s="117">
        <f t="shared" si="63"/>
        <v>0</v>
      </c>
      <c r="E46" s="117">
        <f t="shared" si="64"/>
        <v>0</v>
      </c>
      <c r="F46" s="117">
        <f t="shared" si="65"/>
        <v>0</v>
      </c>
      <c r="G46" s="117">
        <f t="shared" si="66"/>
        <v>0</v>
      </c>
      <c r="H46" s="117">
        <f t="shared" si="67"/>
        <v>0</v>
      </c>
      <c r="I46" s="117">
        <f t="shared" si="68"/>
        <v>0</v>
      </c>
      <c r="J46" s="117">
        <f t="shared" si="69"/>
        <v>0</v>
      </c>
      <c r="K46" s="117">
        <f t="shared" si="70"/>
        <v>0</v>
      </c>
      <c r="L46" s="116">
        <f>SUM(D46:K46)</f>
        <v>0</v>
      </c>
      <c r="M46" s="117">
        <f t="shared" si="71"/>
        <v>0</v>
      </c>
      <c r="N46" s="117">
        <f t="shared" si="72"/>
        <v>0</v>
      </c>
      <c r="O46" s="117">
        <f t="shared" si="73"/>
        <v>0</v>
      </c>
      <c r="P46" s="117">
        <f>ROUND(P44*B46,0)</f>
        <v>0</v>
      </c>
      <c r="Q46" s="117">
        <f>ROUND(Q44*B46,0)</f>
        <v>0</v>
      </c>
      <c r="R46" s="117">
        <f>SUM(M46:Q46)</f>
        <v>0</v>
      </c>
      <c r="S46" s="117">
        <f>C46+L46+R46</f>
        <v>0</v>
      </c>
    </row>
    <row r="47" spans="1:19" ht="15.75" customHeight="1">
      <c r="A47" s="37" t="s">
        <v>18</v>
      </c>
      <c r="B47" s="161">
        <f>VLOOKUP($A$42,'シート1（人件費算出表基礎データ）'!$A$19:$R$88,15,FALSE)/100</f>
        <v>0</v>
      </c>
      <c r="C47" s="91">
        <f t="shared" si="62"/>
        <v>0</v>
      </c>
      <c r="D47" s="117">
        <f t="shared" si="63"/>
        <v>0</v>
      </c>
      <c r="E47" s="117">
        <f t="shared" si="64"/>
        <v>0</v>
      </c>
      <c r="F47" s="117">
        <f t="shared" si="65"/>
        <v>0</v>
      </c>
      <c r="G47" s="117">
        <f t="shared" si="66"/>
        <v>0</v>
      </c>
      <c r="H47" s="117">
        <f t="shared" si="67"/>
        <v>0</v>
      </c>
      <c r="I47" s="117">
        <f t="shared" si="68"/>
        <v>0</v>
      </c>
      <c r="J47" s="117">
        <f t="shared" si="69"/>
        <v>0</v>
      </c>
      <c r="K47" s="117">
        <f t="shared" si="70"/>
        <v>0</v>
      </c>
      <c r="L47" s="116">
        <f>SUM(D47:K47)</f>
        <v>0</v>
      </c>
      <c r="M47" s="117">
        <f t="shared" si="71"/>
        <v>0</v>
      </c>
      <c r="N47" s="117">
        <f t="shared" si="72"/>
        <v>0</v>
      </c>
      <c r="O47" s="117">
        <f t="shared" si="73"/>
        <v>0</v>
      </c>
      <c r="P47" s="117">
        <f>ROUND(P44*B47,0)</f>
        <v>0</v>
      </c>
      <c r="Q47" s="117">
        <f>ROUND(Q44*B47,0)</f>
        <v>0</v>
      </c>
      <c r="R47" s="117">
        <f>SUM(M47:Q47)</f>
        <v>0</v>
      </c>
      <c r="S47" s="117">
        <f>C47+L47+R47</f>
        <v>0</v>
      </c>
    </row>
    <row r="48" spans="1:19" ht="15.75" customHeight="1">
      <c r="A48" s="155" t="s">
        <v>93</v>
      </c>
      <c r="B48" s="161">
        <f>VLOOKUP($A$42,'シート1（人件費算出表基礎データ）'!$A$19:$R$88,16,FALSE)/100</f>
        <v>0</v>
      </c>
      <c r="C48" s="91">
        <f t="shared" si="62"/>
        <v>0</v>
      </c>
      <c r="D48" s="117">
        <f t="shared" si="63"/>
        <v>0</v>
      </c>
      <c r="E48" s="117">
        <f t="shared" si="64"/>
        <v>0</v>
      </c>
      <c r="F48" s="117">
        <f t="shared" si="65"/>
        <v>0</v>
      </c>
      <c r="G48" s="117">
        <f t="shared" si="66"/>
        <v>0</v>
      </c>
      <c r="H48" s="117">
        <f t="shared" si="67"/>
        <v>0</v>
      </c>
      <c r="I48" s="117">
        <f t="shared" si="68"/>
        <v>0</v>
      </c>
      <c r="J48" s="117">
        <f t="shared" si="69"/>
        <v>0</v>
      </c>
      <c r="K48" s="117">
        <f t="shared" si="70"/>
        <v>0</v>
      </c>
      <c r="L48" s="116">
        <f t="shared" ref="L48:L50" si="74">SUM(D48:K48)</f>
        <v>0</v>
      </c>
      <c r="M48" s="117">
        <f t="shared" si="71"/>
        <v>0</v>
      </c>
      <c r="N48" s="117">
        <f t="shared" si="72"/>
        <v>0</v>
      </c>
      <c r="O48" s="117">
        <f t="shared" si="73"/>
        <v>0</v>
      </c>
      <c r="P48" s="117">
        <f>ROUND(P44*B48,0)</f>
        <v>0</v>
      </c>
      <c r="Q48" s="117">
        <f>ROUND(Q44*B48,0)</f>
        <v>0</v>
      </c>
      <c r="R48" s="117">
        <f t="shared" ref="R48:R50" si="75">SUM(M48:Q48)</f>
        <v>0</v>
      </c>
      <c r="S48" s="117">
        <f t="shared" ref="S48:S50" si="76">C48+L48+R48</f>
        <v>0</v>
      </c>
    </row>
    <row r="49" spans="1:19" ht="15.75" customHeight="1">
      <c r="A49" s="37" t="s">
        <v>96</v>
      </c>
      <c r="B49" s="161">
        <f>VLOOKUP($A$42,'シート1（人件費算出表基礎データ）'!$A$19:$R$88,17,FALSE)/100</f>
        <v>0</v>
      </c>
      <c r="C49" s="91">
        <f t="shared" si="62"/>
        <v>0</v>
      </c>
      <c r="D49" s="117">
        <f t="shared" si="63"/>
        <v>0</v>
      </c>
      <c r="E49" s="117">
        <f t="shared" si="64"/>
        <v>0</v>
      </c>
      <c r="F49" s="117">
        <f t="shared" si="65"/>
        <v>0</v>
      </c>
      <c r="G49" s="117">
        <f t="shared" si="66"/>
        <v>0</v>
      </c>
      <c r="H49" s="117">
        <f t="shared" si="67"/>
        <v>0</v>
      </c>
      <c r="I49" s="117">
        <f t="shared" si="68"/>
        <v>0</v>
      </c>
      <c r="J49" s="117">
        <f t="shared" si="69"/>
        <v>0</v>
      </c>
      <c r="K49" s="117">
        <f t="shared" si="70"/>
        <v>0</v>
      </c>
      <c r="L49" s="116">
        <f t="shared" si="74"/>
        <v>0</v>
      </c>
      <c r="M49" s="117">
        <f t="shared" si="71"/>
        <v>0</v>
      </c>
      <c r="N49" s="117">
        <f t="shared" si="72"/>
        <v>0</v>
      </c>
      <c r="O49" s="117">
        <f t="shared" si="73"/>
        <v>0</v>
      </c>
      <c r="P49" s="117">
        <f>ROUND(P44*B49,0)</f>
        <v>0</v>
      </c>
      <c r="Q49" s="117">
        <f>ROUND(Q44*B49,0)</f>
        <v>0</v>
      </c>
      <c r="R49" s="117">
        <f t="shared" si="75"/>
        <v>0</v>
      </c>
      <c r="S49" s="117">
        <f t="shared" si="76"/>
        <v>0</v>
      </c>
    </row>
    <row r="50" spans="1:19" ht="15.75" customHeight="1">
      <c r="A50" s="155" t="s">
        <v>92</v>
      </c>
      <c r="B50" s="161">
        <f>VLOOKUP($A$42,'シート1（人件費算出表基礎データ）'!$A$19:$R$88,18,FALSE)/100</f>
        <v>0</v>
      </c>
      <c r="C50" s="91">
        <f t="shared" si="62"/>
        <v>0</v>
      </c>
      <c r="D50" s="117">
        <f t="shared" si="63"/>
        <v>0</v>
      </c>
      <c r="E50" s="117">
        <f t="shared" si="64"/>
        <v>0</v>
      </c>
      <c r="F50" s="117">
        <f t="shared" si="65"/>
        <v>0</v>
      </c>
      <c r="G50" s="117">
        <f t="shared" si="66"/>
        <v>0</v>
      </c>
      <c r="H50" s="117">
        <f t="shared" si="67"/>
        <v>0</v>
      </c>
      <c r="I50" s="117">
        <f t="shared" si="68"/>
        <v>0</v>
      </c>
      <c r="J50" s="117">
        <f t="shared" si="69"/>
        <v>0</v>
      </c>
      <c r="K50" s="117">
        <f t="shared" si="70"/>
        <v>0</v>
      </c>
      <c r="L50" s="116">
        <f t="shared" si="74"/>
        <v>0</v>
      </c>
      <c r="M50" s="117">
        <f t="shared" si="71"/>
        <v>0</v>
      </c>
      <c r="N50" s="117">
        <f t="shared" si="72"/>
        <v>0</v>
      </c>
      <c r="O50" s="117">
        <f t="shared" si="73"/>
        <v>0</v>
      </c>
      <c r="P50" s="117">
        <f>ROUND(P44*B50,0)</f>
        <v>0</v>
      </c>
      <c r="Q50" s="117">
        <f>ROUND(Q44*B50,0)</f>
        <v>0</v>
      </c>
      <c r="R50" s="117">
        <f t="shared" si="75"/>
        <v>0</v>
      </c>
      <c r="S50" s="117">
        <f t="shared" si="76"/>
        <v>0</v>
      </c>
    </row>
  </sheetData>
  <mergeCells count="16">
    <mergeCell ref="A1:S1"/>
    <mergeCell ref="B2:C2"/>
    <mergeCell ref="D2:E2"/>
    <mergeCell ref="K2:L2"/>
    <mergeCell ref="B12:C12"/>
    <mergeCell ref="D12:E12"/>
    <mergeCell ref="K12:L12"/>
    <mergeCell ref="B42:C42"/>
    <mergeCell ref="D42:E42"/>
    <mergeCell ref="B22:C22"/>
    <mergeCell ref="D22:E22"/>
    <mergeCell ref="K22:L22"/>
    <mergeCell ref="B32:C32"/>
    <mergeCell ref="D32:E32"/>
    <mergeCell ref="K32:L32"/>
    <mergeCell ref="K42:L42"/>
  </mergeCells>
  <phoneticPr fontId="3"/>
  <pageMargins left="0.59055118110236227" right="0.59055118110236227" top="0.39370078740157483" bottom="0.19685039370078741" header="0.19685039370078741" footer="0.19685039370078741"/>
  <pageSetup paperSize="9" scale="75" orientation="landscape" r:id="rId1"/>
  <headerFooter>
    <oddHeader>&amp;C人件費算出表（国民年金・給付金統合）</oddHeader>
    <oddFooter>&amp;R&amp;A</oddFooter>
  </headerFooter>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U50"/>
  <sheetViews>
    <sheetView showGridLines="0" view="pageBreakPreview" topLeftCell="A20" zoomScaleNormal="100" zoomScaleSheetLayoutView="100" workbookViewId="0">
      <selection sqref="A1:S1"/>
    </sheetView>
  </sheetViews>
  <sheetFormatPr defaultColWidth="9" defaultRowHeight="11.25"/>
  <cols>
    <col min="1" max="1" width="10.625" style="31" customWidth="1"/>
    <col min="2" max="2" width="4.875" style="31" customWidth="1"/>
    <col min="3" max="15" width="8.625" style="31" customWidth="1"/>
    <col min="16" max="16" width="8.5" style="31" customWidth="1"/>
    <col min="17" max="17" width="8.125" style="31" customWidth="1"/>
    <col min="18" max="19" width="8.625" style="31" customWidth="1"/>
    <col min="20" max="20" width="9" style="31" customWidth="1"/>
    <col min="21" max="21" width="14.75" style="31" customWidth="1"/>
    <col min="22" max="16384" width="9" style="31"/>
  </cols>
  <sheetData>
    <row r="1" spans="1:21" ht="14.25">
      <c r="A1" s="354" t="s">
        <v>119</v>
      </c>
      <c r="B1" s="354"/>
      <c r="C1" s="354"/>
      <c r="D1" s="354"/>
      <c r="E1" s="354"/>
      <c r="F1" s="354"/>
      <c r="G1" s="354"/>
      <c r="H1" s="354"/>
      <c r="I1" s="354"/>
      <c r="J1" s="354"/>
      <c r="K1" s="354"/>
      <c r="L1" s="354"/>
      <c r="M1" s="354"/>
      <c r="N1" s="354"/>
      <c r="O1" s="354"/>
      <c r="P1" s="354"/>
      <c r="Q1" s="354"/>
      <c r="R1" s="354"/>
      <c r="S1" s="354"/>
      <c r="T1" s="148"/>
    </row>
    <row r="2" spans="1:21" ht="15" customHeight="1">
      <c r="A2" s="51">
        <v>21</v>
      </c>
      <c r="B2" s="355" t="s">
        <v>86</v>
      </c>
      <c r="C2" s="355"/>
      <c r="D2" s="356">
        <f>VLOOKUP(A2,'シート1（人件費算出表基礎データ）'!$A$19:$P$88,5,FALSE)</f>
        <v>0</v>
      </c>
      <c r="E2" s="356"/>
      <c r="F2" s="32" t="s">
        <v>39</v>
      </c>
      <c r="G2" s="78" t="str">
        <f>IF(VLOOKUP(A2,'シート1（人件費算出表基礎データ）'!$A$19:$P$88,2,FALSE)="","",VLOOKUP(A2,'シート1（人件費算出表基礎データ）'!$A$19:$P$88,2,FALSE))</f>
        <v/>
      </c>
      <c r="H2" s="78">
        <f>VLOOKUP(A2,'シート1（人件費算出表基礎データ）'!$A$19:$P$88,3,FALSE)</f>
        <v>0</v>
      </c>
      <c r="I2" s="33"/>
      <c r="J2" s="32" t="s">
        <v>19</v>
      </c>
      <c r="K2" s="355">
        <f>VLOOKUP(A2,'シート1（人件費算出表基礎データ）'!$A$19:$P$88,4,FALSE)</f>
        <v>0</v>
      </c>
      <c r="L2" s="355">
        <f>VLOOKUP($A$2,'シート1（人件費算出表基礎データ）'!$A$19:$P$88,3,FALSE)</f>
        <v>0</v>
      </c>
      <c r="M2" s="32"/>
      <c r="N2" s="32" t="s">
        <v>20</v>
      </c>
      <c r="O2" s="34">
        <f>DATEDIF(VLOOKUP(A2,'シート1（人件費算出表基礎データ）'!$A$19:$P$88,6,FALSE),$R$2,"Y")</f>
        <v>126</v>
      </c>
      <c r="P2" s="35">
        <f>MOD(DATEDIF(VLOOKUP(A2,'シート1（人件費算出表基礎データ）'!$A$19:$P$88,6,FALSE),$R$2,"m"),12)</f>
        <v>2</v>
      </c>
      <c r="Q2" s="4"/>
      <c r="R2" s="36">
        <f>'シート5-1（兼任1-5）'!R2</f>
        <v>46112</v>
      </c>
      <c r="S2" s="4" t="s">
        <v>40</v>
      </c>
    </row>
    <row r="3" spans="1:21" ht="23.25" customHeight="1" thickBot="1">
      <c r="A3" s="108"/>
      <c r="B3" s="109" t="s">
        <v>22</v>
      </c>
      <c r="C3" s="110" t="s">
        <v>1</v>
      </c>
      <c r="D3" s="110" t="s">
        <v>23</v>
      </c>
      <c r="E3" s="111" t="s">
        <v>3</v>
      </c>
      <c r="F3" s="110" t="s">
        <v>24</v>
      </c>
      <c r="G3" s="110" t="s">
        <v>25</v>
      </c>
      <c r="H3" s="112" t="s">
        <v>5</v>
      </c>
      <c r="I3" s="110" t="s">
        <v>6</v>
      </c>
      <c r="J3" s="110" t="s">
        <v>26</v>
      </c>
      <c r="K3" s="110" t="s">
        <v>8</v>
      </c>
      <c r="L3" s="88" t="s">
        <v>9</v>
      </c>
      <c r="M3" s="113" t="s">
        <v>10</v>
      </c>
      <c r="N3" s="113" t="s">
        <v>11</v>
      </c>
      <c r="O3" s="113" t="s">
        <v>27</v>
      </c>
      <c r="P3" s="114" t="s">
        <v>28</v>
      </c>
      <c r="Q3" s="115" t="s">
        <v>85</v>
      </c>
      <c r="R3" s="110" t="s">
        <v>14</v>
      </c>
      <c r="S3" s="110" t="s">
        <v>15</v>
      </c>
    </row>
    <row r="4" spans="1:21" ht="15.75" customHeight="1" thickTop="1" thickBot="1">
      <c r="A4" s="37" t="s">
        <v>15</v>
      </c>
      <c r="B4" s="108"/>
      <c r="C4" s="105"/>
      <c r="D4" s="104"/>
      <c r="E4" s="104"/>
      <c r="F4" s="104"/>
      <c r="G4" s="104"/>
      <c r="H4" s="104"/>
      <c r="I4" s="104"/>
      <c r="J4" s="104"/>
      <c r="K4" s="104"/>
      <c r="L4" s="116">
        <f t="shared" ref="L4:L10" si="0">SUM(D4:K4)</f>
        <v>0</v>
      </c>
      <c r="M4" s="102"/>
      <c r="N4" s="103"/>
      <c r="O4" s="103"/>
      <c r="P4" s="91">
        <v>0</v>
      </c>
      <c r="Q4" s="91">
        <v>0</v>
      </c>
      <c r="R4" s="117">
        <f t="shared" ref="R4:R10" si="1">SUM(M4:Q4)</f>
        <v>0</v>
      </c>
      <c r="S4" s="117">
        <f t="shared" ref="S4:S10" si="2">C4+L4+R4</f>
        <v>0</v>
      </c>
      <c r="T4" s="43"/>
      <c r="U4" s="44"/>
    </row>
    <row r="5" spans="1:21" ht="15.75" customHeight="1" thickTop="1">
      <c r="A5" s="37" t="s">
        <v>16</v>
      </c>
      <c r="B5" s="161">
        <f>VLOOKUP($A$2,'シート1（人件費算出表基礎データ）'!$A$19:$R$88,13,FALSE)/100</f>
        <v>0</v>
      </c>
      <c r="C5" s="91">
        <f>ROUND($C$4*$B5,0)</f>
        <v>0</v>
      </c>
      <c r="D5" s="117">
        <f t="shared" ref="D5:D10" si="3">ROUND($D$4*$B5,0)</f>
        <v>0</v>
      </c>
      <c r="E5" s="117">
        <f t="shared" ref="E5:E10" si="4">ROUND($E$4*$B5,0)</f>
        <v>0</v>
      </c>
      <c r="F5" s="117">
        <f t="shared" ref="F5:F10" si="5">ROUND($F$4*$B5,0)</f>
        <v>0</v>
      </c>
      <c r="G5" s="117">
        <f t="shared" ref="G5:G10" si="6">ROUND($G$4*$B5,0)</f>
        <v>0</v>
      </c>
      <c r="H5" s="117">
        <f t="shared" ref="H5:H10" si="7">ROUND($H$4*$B5,0)</f>
        <v>0</v>
      </c>
      <c r="I5" s="117">
        <f t="shared" ref="I5:I10" si="8">ROUND($I$4*$B5,0)</f>
        <v>0</v>
      </c>
      <c r="J5" s="117">
        <f t="shared" ref="J5:J10" si="9">ROUND($J$4*$B5,0)</f>
        <v>0</v>
      </c>
      <c r="K5" s="117">
        <f t="shared" ref="K5:K10" si="10">ROUND($K$4*$B5,0)</f>
        <v>0</v>
      </c>
      <c r="L5" s="116">
        <f t="shared" si="0"/>
        <v>0</v>
      </c>
      <c r="M5" s="117">
        <f t="shared" ref="M5:M10" si="11">ROUND($M$4*$B5,0)</f>
        <v>0</v>
      </c>
      <c r="N5" s="117">
        <f t="shared" ref="N5:N10" si="12">ROUND($N$4*$B5,0)</f>
        <v>0</v>
      </c>
      <c r="O5" s="117">
        <f t="shared" ref="O5:O10" si="13">ROUND($O$4*$B5,0)</f>
        <v>0</v>
      </c>
      <c r="P5" s="117">
        <f>ROUND(P4*B5,0)</f>
        <v>0</v>
      </c>
      <c r="Q5" s="117">
        <f>ROUND(Q4*B5,0)</f>
        <v>0</v>
      </c>
      <c r="R5" s="117">
        <f t="shared" si="1"/>
        <v>0</v>
      </c>
      <c r="S5" s="117">
        <f t="shared" si="2"/>
        <v>0</v>
      </c>
    </row>
    <row r="6" spans="1:21" ht="15.75" customHeight="1">
      <c r="A6" s="37" t="s">
        <v>17</v>
      </c>
      <c r="B6" s="161">
        <f>VLOOKUP($A$2,'シート1（人件費算出表基礎データ）'!$A$19:$R$88,14,FALSE)/100</f>
        <v>0</v>
      </c>
      <c r="C6" s="91">
        <f t="shared" ref="C6:C10" si="14">ROUND($C$4*$B6,0)</f>
        <v>0</v>
      </c>
      <c r="D6" s="117">
        <f t="shared" si="3"/>
        <v>0</v>
      </c>
      <c r="E6" s="117">
        <f t="shared" si="4"/>
        <v>0</v>
      </c>
      <c r="F6" s="117">
        <f t="shared" si="5"/>
        <v>0</v>
      </c>
      <c r="G6" s="117">
        <f t="shared" si="6"/>
        <v>0</v>
      </c>
      <c r="H6" s="117">
        <f t="shared" si="7"/>
        <v>0</v>
      </c>
      <c r="I6" s="117">
        <f t="shared" si="8"/>
        <v>0</v>
      </c>
      <c r="J6" s="117">
        <f t="shared" si="9"/>
        <v>0</v>
      </c>
      <c r="K6" s="117">
        <f t="shared" si="10"/>
        <v>0</v>
      </c>
      <c r="L6" s="116">
        <f t="shared" si="0"/>
        <v>0</v>
      </c>
      <c r="M6" s="117">
        <f t="shared" si="11"/>
        <v>0</v>
      </c>
      <c r="N6" s="117">
        <f t="shared" si="12"/>
        <v>0</v>
      </c>
      <c r="O6" s="117">
        <f t="shared" si="13"/>
        <v>0</v>
      </c>
      <c r="P6" s="117">
        <f>ROUND(P4*B6,0)</f>
        <v>0</v>
      </c>
      <c r="Q6" s="117">
        <f>ROUND(Q4*B6,0)</f>
        <v>0</v>
      </c>
      <c r="R6" s="117">
        <f t="shared" si="1"/>
        <v>0</v>
      </c>
      <c r="S6" s="117">
        <f t="shared" si="2"/>
        <v>0</v>
      </c>
    </row>
    <row r="7" spans="1:21" ht="15.75" customHeight="1">
      <c r="A7" s="37" t="s">
        <v>18</v>
      </c>
      <c r="B7" s="161">
        <f>VLOOKUP($A$2,'シート1（人件費算出表基礎データ）'!$A$19:$R$88,15,FALSE)/100</f>
        <v>0</v>
      </c>
      <c r="C7" s="91">
        <f t="shared" si="14"/>
        <v>0</v>
      </c>
      <c r="D7" s="117">
        <f t="shared" si="3"/>
        <v>0</v>
      </c>
      <c r="E7" s="117">
        <f t="shared" si="4"/>
        <v>0</v>
      </c>
      <c r="F7" s="117">
        <f t="shared" si="5"/>
        <v>0</v>
      </c>
      <c r="G7" s="117">
        <f t="shared" si="6"/>
        <v>0</v>
      </c>
      <c r="H7" s="117">
        <f t="shared" si="7"/>
        <v>0</v>
      </c>
      <c r="I7" s="117">
        <f t="shared" si="8"/>
        <v>0</v>
      </c>
      <c r="J7" s="117">
        <f t="shared" si="9"/>
        <v>0</v>
      </c>
      <c r="K7" s="117">
        <f t="shared" si="10"/>
        <v>0</v>
      </c>
      <c r="L7" s="116">
        <f t="shared" si="0"/>
        <v>0</v>
      </c>
      <c r="M7" s="117">
        <f t="shared" si="11"/>
        <v>0</v>
      </c>
      <c r="N7" s="117">
        <f t="shared" si="12"/>
        <v>0</v>
      </c>
      <c r="O7" s="117">
        <f t="shared" si="13"/>
        <v>0</v>
      </c>
      <c r="P7" s="117">
        <f>ROUND(P4*B7,0)</f>
        <v>0</v>
      </c>
      <c r="Q7" s="117">
        <f>ROUND(Q4*B7,0)</f>
        <v>0</v>
      </c>
      <c r="R7" s="117">
        <f t="shared" si="1"/>
        <v>0</v>
      </c>
      <c r="S7" s="117">
        <f t="shared" si="2"/>
        <v>0</v>
      </c>
    </row>
    <row r="8" spans="1:21" ht="15.75" customHeight="1">
      <c r="A8" s="155" t="s">
        <v>93</v>
      </c>
      <c r="B8" s="161">
        <f>VLOOKUP($A$2,'シート1（人件費算出表基礎データ）'!$A$19:$R$88,16,FALSE)/100</f>
        <v>0</v>
      </c>
      <c r="C8" s="91">
        <f t="shared" si="14"/>
        <v>0</v>
      </c>
      <c r="D8" s="117">
        <f t="shared" si="3"/>
        <v>0</v>
      </c>
      <c r="E8" s="117">
        <f t="shared" si="4"/>
        <v>0</v>
      </c>
      <c r="F8" s="117">
        <f t="shared" si="5"/>
        <v>0</v>
      </c>
      <c r="G8" s="117">
        <f t="shared" si="6"/>
        <v>0</v>
      </c>
      <c r="H8" s="117">
        <f t="shared" si="7"/>
        <v>0</v>
      </c>
      <c r="I8" s="117">
        <f t="shared" si="8"/>
        <v>0</v>
      </c>
      <c r="J8" s="117">
        <f t="shared" si="9"/>
        <v>0</v>
      </c>
      <c r="K8" s="117">
        <f t="shared" si="10"/>
        <v>0</v>
      </c>
      <c r="L8" s="116">
        <f t="shared" si="0"/>
        <v>0</v>
      </c>
      <c r="M8" s="117">
        <f t="shared" si="11"/>
        <v>0</v>
      </c>
      <c r="N8" s="117">
        <f t="shared" si="12"/>
        <v>0</v>
      </c>
      <c r="O8" s="117">
        <f t="shared" si="13"/>
        <v>0</v>
      </c>
      <c r="P8" s="117">
        <f>ROUND(P4*B8,0)</f>
        <v>0</v>
      </c>
      <c r="Q8" s="117">
        <f>ROUND(Q4*B8,0)</f>
        <v>0</v>
      </c>
      <c r="R8" s="117">
        <f t="shared" si="1"/>
        <v>0</v>
      </c>
      <c r="S8" s="117">
        <f t="shared" si="2"/>
        <v>0</v>
      </c>
    </row>
    <row r="9" spans="1:21" ht="15.75" customHeight="1">
      <c r="A9" s="37" t="s">
        <v>96</v>
      </c>
      <c r="B9" s="161">
        <f>VLOOKUP($A$2,'シート1（人件費算出表基礎データ）'!$A$19:$R$88,17,FALSE)/100</f>
        <v>0</v>
      </c>
      <c r="C9" s="91">
        <f t="shared" si="14"/>
        <v>0</v>
      </c>
      <c r="D9" s="117">
        <f t="shared" si="3"/>
        <v>0</v>
      </c>
      <c r="E9" s="117">
        <f t="shared" si="4"/>
        <v>0</v>
      </c>
      <c r="F9" s="117">
        <f t="shared" si="5"/>
        <v>0</v>
      </c>
      <c r="G9" s="117">
        <f t="shared" si="6"/>
        <v>0</v>
      </c>
      <c r="H9" s="117">
        <f t="shared" si="7"/>
        <v>0</v>
      </c>
      <c r="I9" s="117">
        <f t="shared" si="8"/>
        <v>0</v>
      </c>
      <c r="J9" s="117">
        <f t="shared" si="9"/>
        <v>0</v>
      </c>
      <c r="K9" s="117">
        <f t="shared" si="10"/>
        <v>0</v>
      </c>
      <c r="L9" s="116">
        <f t="shared" si="0"/>
        <v>0</v>
      </c>
      <c r="M9" s="117">
        <f t="shared" si="11"/>
        <v>0</v>
      </c>
      <c r="N9" s="117">
        <f t="shared" si="12"/>
        <v>0</v>
      </c>
      <c r="O9" s="117">
        <f t="shared" si="13"/>
        <v>0</v>
      </c>
      <c r="P9" s="117">
        <f>ROUND(P4*B9,0)</f>
        <v>0</v>
      </c>
      <c r="Q9" s="117">
        <f>ROUND(Q4*B9,0)</f>
        <v>0</v>
      </c>
      <c r="R9" s="117">
        <f t="shared" si="1"/>
        <v>0</v>
      </c>
      <c r="S9" s="117">
        <f t="shared" si="2"/>
        <v>0</v>
      </c>
    </row>
    <row r="10" spans="1:21" ht="15.75" customHeight="1">
      <c r="A10" s="155" t="s">
        <v>92</v>
      </c>
      <c r="B10" s="161">
        <f>VLOOKUP($A$2,'シート1（人件費算出表基礎データ）'!$A$19:$R$88,18,FALSE)/100</f>
        <v>0</v>
      </c>
      <c r="C10" s="91">
        <f t="shared" si="14"/>
        <v>0</v>
      </c>
      <c r="D10" s="117">
        <f t="shared" si="3"/>
        <v>0</v>
      </c>
      <c r="E10" s="117">
        <f t="shared" si="4"/>
        <v>0</v>
      </c>
      <c r="F10" s="117">
        <f t="shared" si="5"/>
        <v>0</v>
      </c>
      <c r="G10" s="117">
        <f t="shared" si="6"/>
        <v>0</v>
      </c>
      <c r="H10" s="117">
        <f t="shared" si="7"/>
        <v>0</v>
      </c>
      <c r="I10" s="117">
        <f t="shared" si="8"/>
        <v>0</v>
      </c>
      <c r="J10" s="117">
        <f t="shared" si="9"/>
        <v>0</v>
      </c>
      <c r="K10" s="117">
        <f t="shared" si="10"/>
        <v>0</v>
      </c>
      <c r="L10" s="116">
        <f t="shared" si="0"/>
        <v>0</v>
      </c>
      <c r="M10" s="117">
        <f t="shared" si="11"/>
        <v>0</v>
      </c>
      <c r="N10" s="117">
        <f t="shared" si="12"/>
        <v>0</v>
      </c>
      <c r="O10" s="117">
        <f t="shared" si="13"/>
        <v>0</v>
      </c>
      <c r="P10" s="117">
        <f>ROUND(P4*B10,0)</f>
        <v>0</v>
      </c>
      <c r="Q10" s="117">
        <f>ROUND(Q4*B10,0)</f>
        <v>0</v>
      </c>
      <c r="R10" s="117">
        <f t="shared" si="1"/>
        <v>0</v>
      </c>
      <c r="S10" s="117">
        <f t="shared" si="2"/>
        <v>0</v>
      </c>
    </row>
    <row r="11" spans="1:21" ht="5.25" customHeight="1">
      <c r="A11" s="38"/>
      <c r="B11" s="39"/>
      <c r="C11" s="5"/>
      <c r="D11" s="4"/>
      <c r="E11" s="4"/>
      <c r="F11" s="4"/>
      <c r="G11" s="4"/>
      <c r="H11" s="4"/>
      <c r="I11" s="4"/>
      <c r="J11" s="4"/>
      <c r="K11" s="4"/>
      <c r="L11" s="4"/>
      <c r="M11" s="4"/>
      <c r="N11" s="4"/>
      <c r="O11" s="4"/>
      <c r="P11" s="4"/>
      <c r="Q11" s="4"/>
      <c r="R11" s="4"/>
      <c r="S11" s="4"/>
    </row>
    <row r="12" spans="1:21" ht="15" customHeight="1">
      <c r="A12" s="51">
        <v>22</v>
      </c>
      <c r="B12" s="355" t="s">
        <v>86</v>
      </c>
      <c r="C12" s="355"/>
      <c r="D12" s="356">
        <f>VLOOKUP(A12,'シート1（人件費算出表基礎データ）'!$A$19:$P$88,5,FALSE)</f>
        <v>0</v>
      </c>
      <c r="E12" s="356"/>
      <c r="F12" s="32" t="s">
        <v>39</v>
      </c>
      <c r="G12" s="78" t="str">
        <f>IF(VLOOKUP(A12,'シート1（人件費算出表基礎データ）'!$A$19:$P$88,2,FALSE)="","",VLOOKUP(A12,'シート1（人件費算出表基礎データ）'!$A$19:$P$88,2,FALSE))</f>
        <v/>
      </c>
      <c r="H12" s="78">
        <f>VLOOKUP(A12,'シート1（人件費算出表基礎データ）'!$A$19:$P$88,3,FALSE)</f>
        <v>0</v>
      </c>
      <c r="I12" s="33"/>
      <c r="J12" s="32" t="s">
        <v>19</v>
      </c>
      <c r="K12" s="355">
        <f>VLOOKUP(A12,'シート1（人件費算出表基礎データ）'!$A$19:$P$88,4,FALSE)</f>
        <v>0</v>
      </c>
      <c r="L12" s="355">
        <f>VLOOKUP($A$2,'シート1（人件費算出表基礎データ）'!$A$19:$P$88,3,FALSE)</f>
        <v>0</v>
      </c>
      <c r="M12" s="32"/>
      <c r="N12" s="32" t="s">
        <v>20</v>
      </c>
      <c r="O12" s="34">
        <f>DATEDIF(VLOOKUP(A12,'シート1（人件費算出表基礎データ）'!$A$19:$P$88,6,FALSE),$R$2,"Y")</f>
        <v>126</v>
      </c>
      <c r="P12" s="35">
        <f>MOD(DATEDIF(VLOOKUP(A12,'シート1（人件費算出表基礎データ）'!$A$19:$P$88,6,FALSE),$R$2,"m"),12)</f>
        <v>2</v>
      </c>
      <c r="Q12" s="4"/>
      <c r="R12" s="36">
        <f>R2</f>
        <v>46112</v>
      </c>
      <c r="S12" s="4" t="s">
        <v>40</v>
      </c>
    </row>
    <row r="13" spans="1:21" ht="23.25" thickBot="1">
      <c r="A13" s="108"/>
      <c r="B13" s="109" t="s">
        <v>22</v>
      </c>
      <c r="C13" s="110" t="s">
        <v>1</v>
      </c>
      <c r="D13" s="110" t="s">
        <v>23</v>
      </c>
      <c r="E13" s="111" t="s">
        <v>3</v>
      </c>
      <c r="F13" s="110" t="s">
        <v>24</v>
      </c>
      <c r="G13" s="110" t="s">
        <v>25</v>
      </c>
      <c r="H13" s="112" t="s">
        <v>5</v>
      </c>
      <c r="I13" s="110" t="s">
        <v>6</v>
      </c>
      <c r="J13" s="110" t="s">
        <v>26</v>
      </c>
      <c r="K13" s="110" t="s">
        <v>8</v>
      </c>
      <c r="L13" s="88" t="s">
        <v>9</v>
      </c>
      <c r="M13" s="113" t="s">
        <v>10</v>
      </c>
      <c r="N13" s="113" t="s">
        <v>11</v>
      </c>
      <c r="O13" s="113" t="s">
        <v>27</v>
      </c>
      <c r="P13" s="114" t="s">
        <v>28</v>
      </c>
      <c r="Q13" s="115" t="s">
        <v>85</v>
      </c>
      <c r="R13" s="110" t="s">
        <v>14</v>
      </c>
      <c r="S13" s="110" t="s">
        <v>15</v>
      </c>
    </row>
    <row r="14" spans="1:21" ht="15.75" customHeight="1" thickTop="1" thickBot="1">
      <c r="A14" s="37" t="s">
        <v>15</v>
      </c>
      <c r="B14" s="108"/>
      <c r="C14" s="105"/>
      <c r="D14" s="104"/>
      <c r="E14" s="104"/>
      <c r="F14" s="104"/>
      <c r="G14" s="104"/>
      <c r="H14" s="104"/>
      <c r="I14" s="104"/>
      <c r="J14" s="104"/>
      <c r="K14" s="104"/>
      <c r="L14" s="116">
        <f>SUM(D14:K14)</f>
        <v>0</v>
      </c>
      <c r="M14" s="102"/>
      <c r="N14" s="103"/>
      <c r="O14" s="103"/>
      <c r="P14" s="91">
        <v>0</v>
      </c>
      <c r="Q14" s="91">
        <v>0</v>
      </c>
      <c r="R14" s="117">
        <f>SUM(M14:Q14)</f>
        <v>0</v>
      </c>
      <c r="S14" s="117">
        <f>C14+L14+R14</f>
        <v>0</v>
      </c>
    </row>
    <row r="15" spans="1:21" ht="15.75" customHeight="1" thickTop="1">
      <c r="A15" s="37" t="s">
        <v>16</v>
      </c>
      <c r="B15" s="161">
        <f>VLOOKUP($A$12,'シート1（人件費算出表基礎データ）'!$A$19:$R$88,13,FALSE)/100</f>
        <v>0</v>
      </c>
      <c r="C15" s="91">
        <f>ROUND($C$14*$B15,0)</f>
        <v>0</v>
      </c>
      <c r="D15" s="117">
        <f>ROUND($D$14*$B15,0)</f>
        <v>0</v>
      </c>
      <c r="E15" s="117">
        <f>ROUND($E$14*$B15,0)</f>
        <v>0</v>
      </c>
      <c r="F15" s="117">
        <f>ROUND($F$14*$B15,0)</f>
        <v>0</v>
      </c>
      <c r="G15" s="117">
        <f>ROUND($G$14*$B15,0)</f>
        <v>0</v>
      </c>
      <c r="H15" s="117">
        <f>ROUND($H$14*$B15,0)</f>
        <v>0</v>
      </c>
      <c r="I15" s="117">
        <f>ROUND($I$14*$B15,0)</f>
        <v>0</v>
      </c>
      <c r="J15" s="117">
        <f>ROUND($J$14*$B15,0)</f>
        <v>0</v>
      </c>
      <c r="K15" s="117">
        <f>ROUND($K$14*$B15,0)</f>
        <v>0</v>
      </c>
      <c r="L15" s="116">
        <f>SUM(D15:K15)</f>
        <v>0</v>
      </c>
      <c r="M15" s="117">
        <f>ROUND($M$14*$B15,0)</f>
        <v>0</v>
      </c>
      <c r="N15" s="117">
        <f>ROUND($N$14*$B15,0)</f>
        <v>0</v>
      </c>
      <c r="O15" s="117">
        <f>ROUND($O$14*$B15,0)</f>
        <v>0</v>
      </c>
      <c r="P15" s="117">
        <f>ROUND(P14*B15,0)</f>
        <v>0</v>
      </c>
      <c r="Q15" s="117">
        <f>ROUND(Q14*B15,0)</f>
        <v>0</v>
      </c>
      <c r="R15" s="117">
        <f>SUM(M15:Q15)</f>
        <v>0</v>
      </c>
      <c r="S15" s="117">
        <f>C15+L15+R15</f>
        <v>0</v>
      </c>
    </row>
    <row r="16" spans="1:21" ht="15.75" customHeight="1">
      <c r="A16" s="37" t="s">
        <v>17</v>
      </c>
      <c r="B16" s="161">
        <f>VLOOKUP($A$12,'シート1（人件費算出表基礎データ）'!$A$19:$R$88,14,FALSE)/100</f>
        <v>0</v>
      </c>
      <c r="C16" s="91">
        <f t="shared" ref="C16:C20" si="15">ROUND($C$14*$B16,0)</f>
        <v>0</v>
      </c>
      <c r="D16" s="117">
        <f t="shared" ref="D16:D20" si="16">ROUND($D$14*$B16,0)</f>
        <v>0</v>
      </c>
      <c r="E16" s="117">
        <f>ROUND($E$14*$B16,0)</f>
        <v>0</v>
      </c>
      <c r="F16" s="117">
        <f>ROUND($F$14*$B16,0)</f>
        <v>0</v>
      </c>
      <c r="G16" s="117">
        <f>ROUND($G$14*$B16,0)</f>
        <v>0</v>
      </c>
      <c r="H16" s="117">
        <f>ROUND($H$14*$B16,0)</f>
        <v>0</v>
      </c>
      <c r="I16" s="117">
        <f>ROUND($I$14*$B16,0)</f>
        <v>0</v>
      </c>
      <c r="J16" s="117">
        <f>ROUND($J$14*$B16,0)</f>
        <v>0</v>
      </c>
      <c r="K16" s="117">
        <f>ROUND($K$14*$B16,0)</f>
        <v>0</v>
      </c>
      <c r="L16" s="116">
        <f>SUM(D16:K16)</f>
        <v>0</v>
      </c>
      <c r="M16" s="117">
        <f>ROUND($M$14*$B16,0)</f>
        <v>0</v>
      </c>
      <c r="N16" s="117">
        <f>ROUND($N$14*$B16,0)</f>
        <v>0</v>
      </c>
      <c r="O16" s="117">
        <f>ROUND($O$14*$B16,0)</f>
        <v>0</v>
      </c>
      <c r="P16" s="117">
        <f>ROUND(P14*B16,0)</f>
        <v>0</v>
      </c>
      <c r="Q16" s="117">
        <f>ROUND(Q14*B16,0)</f>
        <v>0</v>
      </c>
      <c r="R16" s="117">
        <f>SUM(M16:Q16)</f>
        <v>0</v>
      </c>
      <c r="S16" s="117">
        <f>C16+L16+R16</f>
        <v>0</v>
      </c>
    </row>
    <row r="17" spans="1:19" ht="15.75" customHeight="1">
      <c r="A17" s="37" t="s">
        <v>18</v>
      </c>
      <c r="B17" s="161">
        <f>VLOOKUP($A$12,'シート1（人件費算出表基礎データ）'!$A$19:$R$88,15,FALSE)/100</f>
        <v>0</v>
      </c>
      <c r="C17" s="91">
        <f t="shared" si="15"/>
        <v>0</v>
      </c>
      <c r="D17" s="117">
        <f t="shared" si="16"/>
        <v>0</v>
      </c>
      <c r="E17" s="117">
        <f>ROUND($E$14*$B17,0)</f>
        <v>0</v>
      </c>
      <c r="F17" s="117">
        <f>ROUND($F$14*$B17,0)</f>
        <v>0</v>
      </c>
      <c r="G17" s="117">
        <f>ROUND($G$14*$B17,0)</f>
        <v>0</v>
      </c>
      <c r="H17" s="117">
        <f>ROUND($H$14*$B17,0)</f>
        <v>0</v>
      </c>
      <c r="I17" s="117">
        <f>ROUND($I$14*$B17,0)</f>
        <v>0</v>
      </c>
      <c r="J17" s="117">
        <f>ROUND($J$14*$B17,0)</f>
        <v>0</v>
      </c>
      <c r="K17" s="117">
        <f>ROUND($K$14*$B17,0)</f>
        <v>0</v>
      </c>
      <c r="L17" s="116">
        <f>SUM(D17:K17)</f>
        <v>0</v>
      </c>
      <c r="M17" s="117">
        <f>ROUND($M$14*$B17,0)</f>
        <v>0</v>
      </c>
      <c r="N17" s="117">
        <f>ROUND($N$14*$B17,0)</f>
        <v>0</v>
      </c>
      <c r="O17" s="117">
        <f>ROUND($O$14*$B17,0)</f>
        <v>0</v>
      </c>
      <c r="P17" s="117">
        <f>ROUND(P14*B17,0)</f>
        <v>0</v>
      </c>
      <c r="Q17" s="117">
        <f>ROUND(Q14*B17,0)</f>
        <v>0</v>
      </c>
      <c r="R17" s="117">
        <f>SUM(M17:Q17)</f>
        <v>0</v>
      </c>
      <c r="S17" s="117">
        <f>C17+L17+R17</f>
        <v>0</v>
      </c>
    </row>
    <row r="18" spans="1:19" ht="15.75" customHeight="1">
      <c r="A18" s="155" t="s">
        <v>93</v>
      </c>
      <c r="B18" s="161">
        <f>VLOOKUP($A$12,'シート1（人件費算出表基礎データ）'!$A$19:$R$88,16,FALSE)/100</f>
        <v>0</v>
      </c>
      <c r="C18" s="91">
        <f t="shared" si="15"/>
        <v>0</v>
      </c>
      <c r="D18" s="117">
        <f t="shared" si="16"/>
        <v>0</v>
      </c>
      <c r="E18" s="117">
        <f t="shared" ref="E18:E20" si="17">ROUND($E$14*$B18,0)</f>
        <v>0</v>
      </c>
      <c r="F18" s="117">
        <f t="shared" ref="F18:F20" si="18">ROUND($F$14*$B18,0)</f>
        <v>0</v>
      </c>
      <c r="G18" s="117">
        <f t="shared" ref="G18:G20" si="19">ROUND($G$14*$B18,0)</f>
        <v>0</v>
      </c>
      <c r="H18" s="117">
        <f t="shared" ref="H18:H20" si="20">ROUND($H$14*$B18,0)</f>
        <v>0</v>
      </c>
      <c r="I18" s="117">
        <f t="shared" ref="I18:I20" si="21">ROUND($I$14*$B18,0)</f>
        <v>0</v>
      </c>
      <c r="J18" s="117">
        <f t="shared" ref="J18:J20" si="22">ROUND($J$14*$B18,0)</f>
        <v>0</v>
      </c>
      <c r="K18" s="117">
        <f t="shared" ref="K18:K20" si="23">ROUND($K$14*$B18,0)</f>
        <v>0</v>
      </c>
      <c r="L18" s="116">
        <f t="shared" ref="L18:L20" si="24">SUM(D18:K18)</f>
        <v>0</v>
      </c>
      <c r="M18" s="117">
        <f t="shared" ref="M18:M20" si="25">ROUND($M$14*$B18,0)</f>
        <v>0</v>
      </c>
      <c r="N18" s="117">
        <f t="shared" ref="N18:N20" si="26">ROUND($N$14*$B18,0)</f>
        <v>0</v>
      </c>
      <c r="O18" s="117">
        <f t="shared" ref="O18:O20" si="27">ROUND($O$14*$B18,0)</f>
        <v>0</v>
      </c>
      <c r="P18" s="117">
        <f>ROUND(P14*B18,0)</f>
        <v>0</v>
      </c>
      <c r="Q18" s="117">
        <f>ROUND(Q14*B18,0)</f>
        <v>0</v>
      </c>
      <c r="R18" s="117">
        <f t="shared" ref="R18:R20" si="28">SUM(M18:Q18)</f>
        <v>0</v>
      </c>
      <c r="S18" s="117">
        <f t="shared" ref="S18:S20" si="29">C18+L18+R18</f>
        <v>0</v>
      </c>
    </row>
    <row r="19" spans="1:19" ht="15.75" customHeight="1">
      <c r="A19" s="37" t="s">
        <v>96</v>
      </c>
      <c r="B19" s="161">
        <f>VLOOKUP($A$12,'シート1（人件費算出表基礎データ）'!$A$19:$R$88,17,FALSE)/100</f>
        <v>0</v>
      </c>
      <c r="C19" s="91">
        <f t="shared" si="15"/>
        <v>0</v>
      </c>
      <c r="D19" s="117">
        <f t="shared" si="16"/>
        <v>0</v>
      </c>
      <c r="E19" s="117">
        <f t="shared" si="17"/>
        <v>0</v>
      </c>
      <c r="F19" s="117">
        <f t="shared" si="18"/>
        <v>0</v>
      </c>
      <c r="G19" s="117">
        <f t="shared" si="19"/>
        <v>0</v>
      </c>
      <c r="H19" s="117">
        <f t="shared" si="20"/>
        <v>0</v>
      </c>
      <c r="I19" s="117">
        <f t="shared" si="21"/>
        <v>0</v>
      </c>
      <c r="J19" s="117">
        <f t="shared" si="22"/>
        <v>0</v>
      </c>
      <c r="K19" s="117">
        <f t="shared" si="23"/>
        <v>0</v>
      </c>
      <c r="L19" s="116">
        <f t="shared" si="24"/>
        <v>0</v>
      </c>
      <c r="M19" s="117">
        <f t="shared" si="25"/>
        <v>0</v>
      </c>
      <c r="N19" s="117">
        <f t="shared" si="26"/>
        <v>0</v>
      </c>
      <c r="O19" s="117">
        <f t="shared" si="27"/>
        <v>0</v>
      </c>
      <c r="P19" s="117">
        <f>ROUND(P14*B19,0)</f>
        <v>0</v>
      </c>
      <c r="Q19" s="117">
        <f>ROUND(Q14*B19,0)</f>
        <v>0</v>
      </c>
      <c r="R19" s="117">
        <f t="shared" si="28"/>
        <v>0</v>
      </c>
      <c r="S19" s="117">
        <f t="shared" si="29"/>
        <v>0</v>
      </c>
    </row>
    <row r="20" spans="1:19" ht="15.75" customHeight="1">
      <c r="A20" s="155" t="s">
        <v>92</v>
      </c>
      <c r="B20" s="161">
        <f>VLOOKUP($A$12,'シート1（人件費算出表基礎データ）'!$A$19:$R$88,18,FALSE)/100</f>
        <v>0</v>
      </c>
      <c r="C20" s="91">
        <f t="shared" si="15"/>
        <v>0</v>
      </c>
      <c r="D20" s="117">
        <f t="shared" si="16"/>
        <v>0</v>
      </c>
      <c r="E20" s="117">
        <f t="shared" si="17"/>
        <v>0</v>
      </c>
      <c r="F20" s="117">
        <f t="shared" si="18"/>
        <v>0</v>
      </c>
      <c r="G20" s="117">
        <f t="shared" si="19"/>
        <v>0</v>
      </c>
      <c r="H20" s="117">
        <f t="shared" si="20"/>
        <v>0</v>
      </c>
      <c r="I20" s="117">
        <f t="shared" si="21"/>
        <v>0</v>
      </c>
      <c r="J20" s="117">
        <f t="shared" si="22"/>
        <v>0</v>
      </c>
      <c r="K20" s="117">
        <f t="shared" si="23"/>
        <v>0</v>
      </c>
      <c r="L20" s="116">
        <f t="shared" si="24"/>
        <v>0</v>
      </c>
      <c r="M20" s="117">
        <f t="shared" si="25"/>
        <v>0</v>
      </c>
      <c r="N20" s="117">
        <f t="shared" si="26"/>
        <v>0</v>
      </c>
      <c r="O20" s="117">
        <f t="shared" si="27"/>
        <v>0</v>
      </c>
      <c r="P20" s="117">
        <f>ROUND(P14*B20,0)</f>
        <v>0</v>
      </c>
      <c r="Q20" s="117">
        <f>ROUND(Q14*B20,0)</f>
        <v>0</v>
      </c>
      <c r="R20" s="117">
        <f t="shared" si="28"/>
        <v>0</v>
      </c>
      <c r="S20" s="117">
        <f t="shared" si="29"/>
        <v>0</v>
      </c>
    </row>
    <row r="22" spans="1:19" ht="15" customHeight="1">
      <c r="A22" s="51">
        <v>23</v>
      </c>
      <c r="B22" s="355" t="s">
        <v>86</v>
      </c>
      <c r="C22" s="355"/>
      <c r="D22" s="356">
        <f>VLOOKUP(A22,'シート1（人件費算出表基礎データ）'!$A$19:$P$88,5,FALSE)</f>
        <v>0</v>
      </c>
      <c r="E22" s="356"/>
      <c r="F22" s="32" t="s">
        <v>39</v>
      </c>
      <c r="G22" s="78" t="str">
        <f>IF(VLOOKUP(A22,'シート1（人件費算出表基礎データ）'!$A$19:$P$88,2,FALSE)="","",VLOOKUP(A22,'シート1（人件費算出表基礎データ）'!$A$19:$P$88,2,FALSE))</f>
        <v/>
      </c>
      <c r="H22" s="78">
        <f>VLOOKUP(A22,'シート1（人件費算出表基礎データ）'!$A$19:$P$88,3,FALSE)</f>
        <v>0</v>
      </c>
      <c r="I22" s="33"/>
      <c r="J22" s="32" t="s">
        <v>19</v>
      </c>
      <c r="K22" s="355">
        <f>VLOOKUP(A22,'シート1（人件費算出表基礎データ）'!$A$19:$P$88,4,FALSE)</f>
        <v>0</v>
      </c>
      <c r="L22" s="355">
        <f>VLOOKUP($A$2,'シート1（人件費算出表基礎データ）'!$A$19:$P$88,3,FALSE)</f>
        <v>0</v>
      </c>
      <c r="M22" s="32"/>
      <c r="N22" s="32" t="s">
        <v>20</v>
      </c>
      <c r="O22" s="34">
        <f>DATEDIF(VLOOKUP(A22,'シート1（人件費算出表基礎データ）'!$A$19:$P$88,6,FALSE),$R$2,"Y")</f>
        <v>126</v>
      </c>
      <c r="P22" s="35">
        <f>MOD(DATEDIF(VLOOKUP(A22,'シート1（人件費算出表基礎データ）'!$A$19:$P$88,6,FALSE),$R$2,"m"),12)</f>
        <v>2</v>
      </c>
      <c r="Q22" s="4"/>
      <c r="R22" s="36">
        <f>R12</f>
        <v>46112</v>
      </c>
      <c r="S22" s="4" t="s">
        <v>40</v>
      </c>
    </row>
    <row r="23" spans="1:19" ht="22.5" customHeight="1" thickBot="1">
      <c r="A23" s="108"/>
      <c r="B23" s="109" t="s">
        <v>22</v>
      </c>
      <c r="C23" s="110" t="s">
        <v>1</v>
      </c>
      <c r="D23" s="110" t="s">
        <v>23</v>
      </c>
      <c r="E23" s="111" t="s">
        <v>3</v>
      </c>
      <c r="F23" s="110" t="s">
        <v>24</v>
      </c>
      <c r="G23" s="110" t="s">
        <v>25</v>
      </c>
      <c r="H23" s="112" t="s">
        <v>5</v>
      </c>
      <c r="I23" s="110" t="s">
        <v>6</v>
      </c>
      <c r="J23" s="110" t="s">
        <v>26</v>
      </c>
      <c r="K23" s="110" t="s">
        <v>8</v>
      </c>
      <c r="L23" s="88" t="s">
        <v>9</v>
      </c>
      <c r="M23" s="113" t="s">
        <v>10</v>
      </c>
      <c r="N23" s="113" t="s">
        <v>11</v>
      </c>
      <c r="O23" s="113" t="s">
        <v>27</v>
      </c>
      <c r="P23" s="114" t="s">
        <v>28</v>
      </c>
      <c r="Q23" s="115" t="s">
        <v>85</v>
      </c>
      <c r="R23" s="110" t="s">
        <v>14</v>
      </c>
      <c r="S23" s="110" t="s">
        <v>15</v>
      </c>
    </row>
    <row r="24" spans="1:19" ht="15.75" customHeight="1" thickTop="1" thickBot="1">
      <c r="A24" s="37" t="s">
        <v>15</v>
      </c>
      <c r="B24" s="108"/>
      <c r="C24" s="105"/>
      <c r="D24" s="104"/>
      <c r="E24" s="104"/>
      <c r="F24" s="104"/>
      <c r="G24" s="104"/>
      <c r="H24" s="104"/>
      <c r="I24" s="104"/>
      <c r="J24" s="104"/>
      <c r="K24" s="104"/>
      <c r="L24" s="116">
        <f>SUM(D24:K24)</f>
        <v>0</v>
      </c>
      <c r="M24" s="102"/>
      <c r="N24" s="103"/>
      <c r="O24" s="103"/>
      <c r="P24" s="91">
        <v>0</v>
      </c>
      <c r="Q24" s="91">
        <v>0</v>
      </c>
      <c r="R24" s="117">
        <f>SUM(M24:Q24)</f>
        <v>0</v>
      </c>
      <c r="S24" s="117">
        <f>C24+L24+R24</f>
        <v>0</v>
      </c>
    </row>
    <row r="25" spans="1:19" ht="15.75" customHeight="1" thickTop="1">
      <c r="A25" s="37" t="s">
        <v>16</v>
      </c>
      <c r="B25" s="161">
        <f>VLOOKUP($A$22,'シート1（人件費算出表基礎データ）'!$A$19:$R$88,13,FALSE)/100</f>
        <v>0</v>
      </c>
      <c r="C25" s="91">
        <f>ROUND($C$24*$B25,0)</f>
        <v>0</v>
      </c>
      <c r="D25" s="117">
        <f t="shared" ref="D25:D30" si="30">ROUND($D$24*$B25,0)</f>
        <v>0</v>
      </c>
      <c r="E25" s="117">
        <f t="shared" ref="E25:E30" si="31">ROUND($E$24*$B25,0)</f>
        <v>0</v>
      </c>
      <c r="F25" s="117">
        <f t="shared" ref="F25:F30" si="32">ROUND($F$24*$B25,0)</f>
        <v>0</v>
      </c>
      <c r="G25" s="117">
        <f t="shared" ref="G25:G30" si="33">ROUND($G$24*$B25,0)</f>
        <v>0</v>
      </c>
      <c r="H25" s="117">
        <f t="shared" ref="H25:H30" si="34">ROUND($H$24*$B25,0)</f>
        <v>0</v>
      </c>
      <c r="I25" s="117">
        <f t="shared" ref="I25:I30" si="35">ROUND($I$24*$B25,0)</f>
        <v>0</v>
      </c>
      <c r="J25" s="117">
        <f t="shared" ref="J25:J30" si="36">ROUND($J$24*$B25,0)</f>
        <v>0</v>
      </c>
      <c r="K25" s="117">
        <f t="shared" ref="K25:K30" si="37">ROUND($K$24*$B25,0)</f>
        <v>0</v>
      </c>
      <c r="L25" s="116">
        <f>SUM(D25:K25)</f>
        <v>0</v>
      </c>
      <c r="M25" s="117">
        <f t="shared" ref="M25:M30" si="38">ROUND($M$24*$B25,0)</f>
        <v>0</v>
      </c>
      <c r="N25" s="117">
        <f t="shared" ref="N25:N30" si="39">ROUND($N$24*$B25,0)</f>
        <v>0</v>
      </c>
      <c r="O25" s="117">
        <f t="shared" ref="O25:O30" si="40">ROUND($O$24*$B25,0)</f>
        <v>0</v>
      </c>
      <c r="P25" s="117">
        <f>ROUND(P24*B25,0)</f>
        <v>0</v>
      </c>
      <c r="Q25" s="117">
        <f>ROUND(Q24*B25,0)</f>
        <v>0</v>
      </c>
      <c r="R25" s="117">
        <f>SUM(M25:Q25)</f>
        <v>0</v>
      </c>
      <c r="S25" s="117">
        <f>C25+L25+R25</f>
        <v>0</v>
      </c>
    </row>
    <row r="26" spans="1:19" ht="15.75" customHeight="1">
      <c r="A26" s="37" t="s">
        <v>17</v>
      </c>
      <c r="B26" s="161">
        <f>VLOOKUP($A$22,'シート1（人件費算出表基礎データ）'!$A$19:$R$88,14,FALSE)/100</f>
        <v>0</v>
      </c>
      <c r="C26" s="91">
        <f t="shared" ref="C26:C30" si="41">ROUND($C$24*$B26,0)</f>
        <v>0</v>
      </c>
      <c r="D26" s="117">
        <f t="shared" si="30"/>
        <v>0</v>
      </c>
      <c r="E26" s="117">
        <f t="shared" si="31"/>
        <v>0</v>
      </c>
      <c r="F26" s="117">
        <f t="shared" si="32"/>
        <v>0</v>
      </c>
      <c r="G26" s="117">
        <f t="shared" si="33"/>
        <v>0</v>
      </c>
      <c r="H26" s="117">
        <f t="shared" si="34"/>
        <v>0</v>
      </c>
      <c r="I26" s="117">
        <f t="shared" si="35"/>
        <v>0</v>
      </c>
      <c r="J26" s="117">
        <f t="shared" si="36"/>
        <v>0</v>
      </c>
      <c r="K26" s="117">
        <f t="shared" si="37"/>
        <v>0</v>
      </c>
      <c r="L26" s="116">
        <f>SUM(D26:K26)</f>
        <v>0</v>
      </c>
      <c r="M26" s="117">
        <f t="shared" si="38"/>
        <v>0</v>
      </c>
      <c r="N26" s="117">
        <f t="shared" si="39"/>
        <v>0</v>
      </c>
      <c r="O26" s="117">
        <f t="shared" si="40"/>
        <v>0</v>
      </c>
      <c r="P26" s="117">
        <f>ROUND(P24*B26,0)</f>
        <v>0</v>
      </c>
      <c r="Q26" s="117">
        <f>ROUND(Q24*B26,0)</f>
        <v>0</v>
      </c>
      <c r="R26" s="117">
        <f>SUM(M26:Q26)</f>
        <v>0</v>
      </c>
      <c r="S26" s="117">
        <f>C26+L26+R26</f>
        <v>0</v>
      </c>
    </row>
    <row r="27" spans="1:19" ht="15.75" customHeight="1">
      <c r="A27" s="37" t="s">
        <v>18</v>
      </c>
      <c r="B27" s="161">
        <f>VLOOKUP($A$22,'シート1（人件費算出表基礎データ）'!$A$19:$R$88,15,FALSE)/100</f>
        <v>0</v>
      </c>
      <c r="C27" s="91">
        <f t="shared" si="41"/>
        <v>0</v>
      </c>
      <c r="D27" s="117">
        <f t="shared" si="30"/>
        <v>0</v>
      </c>
      <c r="E27" s="117">
        <f t="shared" si="31"/>
        <v>0</v>
      </c>
      <c r="F27" s="117">
        <f t="shared" si="32"/>
        <v>0</v>
      </c>
      <c r="G27" s="117">
        <f t="shared" si="33"/>
        <v>0</v>
      </c>
      <c r="H27" s="117">
        <f t="shared" si="34"/>
        <v>0</v>
      </c>
      <c r="I27" s="117">
        <f t="shared" si="35"/>
        <v>0</v>
      </c>
      <c r="J27" s="117">
        <f t="shared" si="36"/>
        <v>0</v>
      </c>
      <c r="K27" s="117">
        <f t="shared" si="37"/>
        <v>0</v>
      </c>
      <c r="L27" s="116">
        <f>SUM(D27:K27)</f>
        <v>0</v>
      </c>
      <c r="M27" s="117">
        <f t="shared" si="38"/>
        <v>0</v>
      </c>
      <c r="N27" s="117">
        <f t="shared" si="39"/>
        <v>0</v>
      </c>
      <c r="O27" s="117">
        <f t="shared" si="40"/>
        <v>0</v>
      </c>
      <c r="P27" s="117">
        <f>ROUND(P24*B27,0)</f>
        <v>0</v>
      </c>
      <c r="Q27" s="117">
        <f>ROUND(Q24*B27,0)</f>
        <v>0</v>
      </c>
      <c r="R27" s="117">
        <f>SUM(M27:Q27)</f>
        <v>0</v>
      </c>
      <c r="S27" s="117">
        <f>C27+L27+R27</f>
        <v>0</v>
      </c>
    </row>
    <row r="28" spans="1:19" ht="15.75" customHeight="1">
      <c r="A28" s="155" t="s">
        <v>93</v>
      </c>
      <c r="B28" s="161">
        <f>VLOOKUP($A$22,'シート1（人件費算出表基礎データ）'!$A$19:$R$88,16,FALSE)/100</f>
        <v>0</v>
      </c>
      <c r="C28" s="91">
        <f t="shared" si="41"/>
        <v>0</v>
      </c>
      <c r="D28" s="117">
        <f t="shared" si="30"/>
        <v>0</v>
      </c>
      <c r="E28" s="117">
        <f t="shared" si="31"/>
        <v>0</v>
      </c>
      <c r="F28" s="117">
        <f t="shared" si="32"/>
        <v>0</v>
      </c>
      <c r="G28" s="117">
        <f t="shared" si="33"/>
        <v>0</v>
      </c>
      <c r="H28" s="117">
        <f t="shared" si="34"/>
        <v>0</v>
      </c>
      <c r="I28" s="117">
        <f t="shared" si="35"/>
        <v>0</v>
      </c>
      <c r="J28" s="117">
        <f t="shared" si="36"/>
        <v>0</v>
      </c>
      <c r="K28" s="117">
        <f t="shared" si="37"/>
        <v>0</v>
      </c>
      <c r="L28" s="116">
        <f t="shared" ref="L28:L30" si="42">SUM(D28:K28)</f>
        <v>0</v>
      </c>
      <c r="M28" s="117">
        <f t="shared" si="38"/>
        <v>0</v>
      </c>
      <c r="N28" s="117">
        <f t="shared" si="39"/>
        <v>0</v>
      </c>
      <c r="O28" s="117">
        <f t="shared" si="40"/>
        <v>0</v>
      </c>
      <c r="P28" s="117">
        <f>ROUND(P24*B28,0)</f>
        <v>0</v>
      </c>
      <c r="Q28" s="117">
        <f>ROUND(Q24*B28,0)</f>
        <v>0</v>
      </c>
      <c r="R28" s="117">
        <f t="shared" ref="R28:R30" si="43">SUM(M28:Q28)</f>
        <v>0</v>
      </c>
      <c r="S28" s="117">
        <f t="shared" ref="S28:S30" si="44">C28+L28+R28</f>
        <v>0</v>
      </c>
    </row>
    <row r="29" spans="1:19" ht="15.75" customHeight="1">
      <c r="A29" s="37" t="s">
        <v>96</v>
      </c>
      <c r="B29" s="161">
        <f>VLOOKUP($A$22,'シート1（人件費算出表基礎データ）'!$A$19:$R$88,17,FALSE)/100</f>
        <v>0</v>
      </c>
      <c r="C29" s="91">
        <f t="shared" si="41"/>
        <v>0</v>
      </c>
      <c r="D29" s="117">
        <f t="shared" si="30"/>
        <v>0</v>
      </c>
      <c r="E29" s="117">
        <f t="shared" si="31"/>
        <v>0</v>
      </c>
      <c r="F29" s="117">
        <f t="shared" si="32"/>
        <v>0</v>
      </c>
      <c r="G29" s="117">
        <f t="shared" si="33"/>
        <v>0</v>
      </c>
      <c r="H29" s="117">
        <f t="shared" si="34"/>
        <v>0</v>
      </c>
      <c r="I29" s="117">
        <f t="shared" si="35"/>
        <v>0</v>
      </c>
      <c r="J29" s="117">
        <f t="shared" si="36"/>
        <v>0</v>
      </c>
      <c r="K29" s="117">
        <f t="shared" si="37"/>
        <v>0</v>
      </c>
      <c r="L29" s="116">
        <f t="shared" si="42"/>
        <v>0</v>
      </c>
      <c r="M29" s="117">
        <f t="shared" si="38"/>
        <v>0</v>
      </c>
      <c r="N29" s="117">
        <f t="shared" si="39"/>
        <v>0</v>
      </c>
      <c r="O29" s="117">
        <f t="shared" si="40"/>
        <v>0</v>
      </c>
      <c r="P29" s="117">
        <f>ROUND(P24*B29,0)</f>
        <v>0</v>
      </c>
      <c r="Q29" s="117">
        <f>ROUND(Q24*B29,0)</f>
        <v>0</v>
      </c>
      <c r="R29" s="117">
        <f t="shared" si="43"/>
        <v>0</v>
      </c>
      <c r="S29" s="117">
        <f t="shared" si="44"/>
        <v>0</v>
      </c>
    </row>
    <row r="30" spans="1:19" ht="15.75" customHeight="1">
      <c r="A30" s="155" t="s">
        <v>92</v>
      </c>
      <c r="B30" s="161">
        <f>VLOOKUP($A$22,'シート1（人件費算出表基礎データ）'!$A$19:$R$88,18,FALSE)/100</f>
        <v>0</v>
      </c>
      <c r="C30" s="91">
        <f t="shared" si="41"/>
        <v>0</v>
      </c>
      <c r="D30" s="117">
        <f t="shared" si="30"/>
        <v>0</v>
      </c>
      <c r="E30" s="117">
        <f t="shared" si="31"/>
        <v>0</v>
      </c>
      <c r="F30" s="117">
        <f t="shared" si="32"/>
        <v>0</v>
      </c>
      <c r="G30" s="117">
        <f t="shared" si="33"/>
        <v>0</v>
      </c>
      <c r="H30" s="117">
        <f t="shared" si="34"/>
        <v>0</v>
      </c>
      <c r="I30" s="117">
        <f t="shared" si="35"/>
        <v>0</v>
      </c>
      <c r="J30" s="117">
        <f t="shared" si="36"/>
        <v>0</v>
      </c>
      <c r="K30" s="117">
        <f t="shared" si="37"/>
        <v>0</v>
      </c>
      <c r="L30" s="116">
        <f t="shared" si="42"/>
        <v>0</v>
      </c>
      <c r="M30" s="117">
        <f t="shared" si="38"/>
        <v>0</v>
      </c>
      <c r="N30" s="117">
        <f t="shared" si="39"/>
        <v>0</v>
      </c>
      <c r="O30" s="117">
        <f t="shared" si="40"/>
        <v>0</v>
      </c>
      <c r="P30" s="117">
        <f>ROUND(P24*B30,0)</f>
        <v>0</v>
      </c>
      <c r="Q30" s="117">
        <f>ROUND(Q24*B30,0)</f>
        <v>0</v>
      </c>
      <c r="R30" s="117">
        <f t="shared" si="43"/>
        <v>0</v>
      </c>
      <c r="S30" s="117">
        <f t="shared" si="44"/>
        <v>0</v>
      </c>
    </row>
    <row r="32" spans="1:19" ht="15" customHeight="1">
      <c r="A32" s="51">
        <v>24</v>
      </c>
      <c r="B32" s="355" t="s">
        <v>86</v>
      </c>
      <c r="C32" s="355"/>
      <c r="D32" s="356">
        <f>VLOOKUP(A32,'シート1（人件費算出表基礎データ）'!$A$19:$P$88,5,FALSE)</f>
        <v>0</v>
      </c>
      <c r="E32" s="356"/>
      <c r="F32" s="32" t="s">
        <v>39</v>
      </c>
      <c r="G32" s="78" t="str">
        <f>IF(VLOOKUP(A32,'シート1（人件費算出表基礎データ）'!$A$19:$P$88,2,FALSE)="","",VLOOKUP(A32,'シート1（人件費算出表基礎データ）'!$A$19:$P$88,2,FALSE))</f>
        <v/>
      </c>
      <c r="H32" s="78">
        <f>VLOOKUP(A32,'シート1（人件費算出表基礎データ）'!$A$19:$P$88,3,FALSE)</f>
        <v>0</v>
      </c>
      <c r="I32" s="33"/>
      <c r="J32" s="32" t="s">
        <v>19</v>
      </c>
      <c r="K32" s="355">
        <f>VLOOKUP(A32,'シート1（人件費算出表基礎データ）'!$A$19:$P$88,4,FALSE)</f>
        <v>0</v>
      </c>
      <c r="L32" s="355">
        <f>VLOOKUP($A$2,'シート1（人件費算出表基礎データ）'!$A$19:$P$88,3,FALSE)</f>
        <v>0</v>
      </c>
      <c r="M32" s="32"/>
      <c r="N32" s="32" t="s">
        <v>20</v>
      </c>
      <c r="O32" s="34">
        <f>DATEDIF(VLOOKUP(A32,'シート1（人件費算出表基礎データ）'!$A$19:$P$88,6,FALSE),$R$2,"Y")</f>
        <v>126</v>
      </c>
      <c r="P32" s="35">
        <f>MOD(DATEDIF(VLOOKUP(A32,'シート1（人件費算出表基礎データ）'!$A$19:$P$88,6,FALSE),$R$2,"m"),12)</f>
        <v>2</v>
      </c>
      <c r="Q32" s="4"/>
      <c r="R32" s="36">
        <f>R2</f>
        <v>46112</v>
      </c>
      <c r="S32" s="4" t="s">
        <v>40</v>
      </c>
    </row>
    <row r="33" spans="1:19" ht="22.5" customHeight="1" thickBot="1">
      <c r="A33" s="108"/>
      <c r="B33" s="109" t="s">
        <v>22</v>
      </c>
      <c r="C33" s="110" t="s">
        <v>1</v>
      </c>
      <c r="D33" s="110" t="s">
        <v>23</v>
      </c>
      <c r="E33" s="111" t="s">
        <v>3</v>
      </c>
      <c r="F33" s="110" t="s">
        <v>24</v>
      </c>
      <c r="G33" s="110" t="s">
        <v>25</v>
      </c>
      <c r="H33" s="112" t="s">
        <v>5</v>
      </c>
      <c r="I33" s="110" t="s">
        <v>6</v>
      </c>
      <c r="J33" s="110" t="s">
        <v>26</v>
      </c>
      <c r="K33" s="110" t="s">
        <v>8</v>
      </c>
      <c r="L33" s="88" t="s">
        <v>9</v>
      </c>
      <c r="M33" s="113" t="s">
        <v>10</v>
      </c>
      <c r="N33" s="113" t="s">
        <v>11</v>
      </c>
      <c r="O33" s="113" t="s">
        <v>27</v>
      </c>
      <c r="P33" s="114" t="s">
        <v>28</v>
      </c>
      <c r="Q33" s="115" t="s">
        <v>85</v>
      </c>
      <c r="R33" s="110" t="s">
        <v>14</v>
      </c>
      <c r="S33" s="110" t="s">
        <v>15</v>
      </c>
    </row>
    <row r="34" spans="1:19" ht="15.75" customHeight="1" thickTop="1" thickBot="1">
      <c r="A34" s="37" t="s">
        <v>15</v>
      </c>
      <c r="B34" s="108"/>
      <c r="C34" s="105"/>
      <c r="D34" s="104"/>
      <c r="E34" s="104"/>
      <c r="F34" s="104"/>
      <c r="G34" s="104"/>
      <c r="H34" s="104"/>
      <c r="I34" s="104"/>
      <c r="J34" s="104"/>
      <c r="K34" s="104"/>
      <c r="L34" s="116">
        <f>SUM(D34:K34)</f>
        <v>0</v>
      </c>
      <c r="M34" s="102"/>
      <c r="N34" s="103"/>
      <c r="O34" s="103"/>
      <c r="P34" s="91">
        <v>0</v>
      </c>
      <c r="Q34" s="91">
        <v>0</v>
      </c>
      <c r="R34" s="117">
        <f>SUM(M34:Q34)</f>
        <v>0</v>
      </c>
      <c r="S34" s="117">
        <f>C34+L34+R34</f>
        <v>0</v>
      </c>
    </row>
    <row r="35" spans="1:19" ht="15.75" customHeight="1" thickTop="1">
      <c r="A35" s="37" t="s">
        <v>16</v>
      </c>
      <c r="B35" s="161">
        <f>VLOOKUP($A$32,'シート1（人件費算出表基礎データ）'!$A$19:$R$88,13,FALSE)/100</f>
        <v>0</v>
      </c>
      <c r="C35" s="91">
        <f>ROUND($C$34*$B35,0)</f>
        <v>0</v>
      </c>
      <c r="D35" s="117">
        <f t="shared" ref="D35:D40" si="45">ROUND($D$34*$B35,0)</f>
        <v>0</v>
      </c>
      <c r="E35" s="117">
        <f t="shared" ref="E35:E40" si="46">ROUND($E$34*$B35,0)</f>
        <v>0</v>
      </c>
      <c r="F35" s="117">
        <f t="shared" ref="F35:F40" si="47">ROUND($F$34*$B35,0)</f>
        <v>0</v>
      </c>
      <c r="G35" s="117">
        <f t="shared" ref="G35:G40" si="48">ROUND($G$34*$B35,0)</f>
        <v>0</v>
      </c>
      <c r="H35" s="117">
        <f t="shared" ref="H35:H40" si="49">ROUND($H$34*$B35,0)</f>
        <v>0</v>
      </c>
      <c r="I35" s="117">
        <f t="shared" ref="I35:I40" si="50">ROUND($I$34*$B35,0)</f>
        <v>0</v>
      </c>
      <c r="J35" s="117">
        <f t="shared" ref="J35:J40" si="51">ROUND($J$34*$B35,0)</f>
        <v>0</v>
      </c>
      <c r="K35" s="117">
        <f t="shared" ref="K35:K40" si="52">ROUND($K$34*$B35,0)</f>
        <v>0</v>
      </c>
      <c r="L35" s="116">
        <f>SUM(D35:K35)</f>
        <v>0</v>
      </c>
      <c r="M35" s="117">
        <f t="shared" ref="M35:M40" si="53">ROUND($M$34*$B35,0)</f>
        <v>0</v>
      </c>
      <c r="N35" s="117">
        <f t="shared" ref="N35:N40" si="54">ROUND($N$34*$B35,0)</f>
        <v>0</v>
      </c>
      <c r="O35" s="117">
        <f t="shared" ref="O35:O40" si="55">ROUND($O$34*$B35,0)</f>
        <v>0</v>
      </c>
      <c r="P35" s="117">
        <f>ROUND(P34*B35,0)</f>
        <v>0</v>
      </c>
      <c r="Q35" s="117">
        <f>ROUND(Q34*B35,0)</f>
        <v>0</v>
      </c>
      <c r="R35" s="117">
        <f>SUM(M35:Q35)</f>
        <v>0</v>
      </c>
      <c r="S35" s="117">
        <f>C35+L35+R35</f>
        <v>0</v>
      </c>
    </row>
    <row r="36" spans="1:19" ht="15.75" customHeight="1">
      <c r="A36" s="37" t="s">
        <v>17</v>
      </c>
      <c r="B36" s="161">
        <f>VLOOKUP($A$32,'シート1（人件費算出表基礎データ）'!$A$19:$R$88,14,FALSE)/100</f>
        <v>0</v>
      </c>
      <c r="C36" s="91">
        <f t="shared" ref="C36:C40" si="56">ROUND($C$34*$B36,0)</f>
        <v>0</v>
      </c>
      <c r="D36" s="117">
        <f t="shared" si="45"/>
        <v>0</v>
      </c>
      <c r="E36" s="117">
        <f t="shared" si="46"/>
        <v>0</v>
      </c>
      <c r="F36" s="117">
        <f t="shared" si="47"/>
        <v>0</v>
      </c>
      <c r="G36" s="117">
        <f t="shared" si="48"/>
        <v>0</v>
      </c>
      <c r="H36" s="117">
        <f t="shared" si="49"/>
        <v>0</v>
      </c>
      <c r="I36" s="117">
        <f t="shared" si="50"/>
        <v>0</v>
      </c>
      <c r="J36" s="117">
        <f t="shared" si="51"/>
        <v>0</v>
      </c>
      <c r="K36" s="117">
        <f t="shared" si="52"/>
        <v>0</v>
      </c>
      <c r="L36" s="116">
        <f>SUM(D36:K36)</f>
        <v>0</v>
      </c>
      <c r="M36" s="117">
        <f t="shared" si="53"/>
        <v>0</v>
      </c>
      <c r="N36" s="117">
        <f t="shared" si="54"/>
        <v>0</v>
      </c>
      <c r="O36" s="117">
        <f t="shared" si="55"/>
        <v>0</v>
      </c>
      <c r="P36" s="117">
        <f>ROUND(P34*B36,0)</f>
        <v>0</v>
      </c>
      <c r="Q36" s="117">
        <f>ROUND(Q34*B36,0)</f>
        <v>0</v>
      </c>
      <c r="R36" s="117">
        <f>SUM(M36:Q36)</f>
        <v>0</v>
      </c>
      <c r="S36" s="117">
        <f>C36+L36+R36</f>
        <v>0</v>
      </c>
    </row>
    <row r="37" spans="1:19" ht="15.75" customHeight="1">
      <c r="A37" s="37" t="s">
        <v>18</v>
      </c>
      <c r="B37" s="161">
        <f>VLOOKUP($A$32,'シート1（人件費算出表基礎データ）'!$A$19:$R$88,15,FALSE)/100</f>
        <v>0</v>
      </c>
      <c r="C37" s="91">
        <f t="shared" si="56"/>
        <v>0</v>
      </c>
      <c r="D37" s="117">
        <f t="shared" si="45"/>
        <v>0</v>
      </c>
      <c r="E37" s="117">
        <f t="shared" si="46"/>
        <v>0</v>
      </c>
      <c r="F37" s="117">
        <f t="shared" si="47"/>
        <v>0</v>
      </c>
      <c r="G37" s="117">
        <f t="shared" si="48"/>
        <v>0</v>
      </c>
      <c r="H37" s="117">
        <f t="shared" si="49"/>
        <v>0</v>
      </c>
      <c r="I37" s="117">
        <f t="shared" si="50"/>
        <v>0</v>
      </c>
      <c r="J37" s="117">
        <f t="shared" si="51"/>
        <v>0</v>
      </c>
      <c r="K37" s="117">
        <f t="shared" si="52"/>
        <v>0</v>
      </c>
      <c r="L37" s="116">
        <f>SUM(D37:K37)</f>
        <v>0</v>
      </c>
      <c r="M37" s="117">
        <f t="shared" si="53"/>
        <v>0</v>
      </c>
      <c r="N37" s="117">
        <f t="shared" si="54"/>
        <v>0</v>
      </c>
      <c r="O37" s="117">
        <f t="shared" si="55"/>
        <v>0</v>
      </c>
      <c r="P37" s="117">
        <f>ROUND(P34*B37,0)</f>
        <v>0</v>
      </c>
      <c r="Q37" s="117">
        <f>ROUND(Q34*B37,0)</f>
        <v>0</v>
      </c>
      <c r="R37" s="117">
        <f>SUM(M37:Q37)</f>
        <v>0</v>
      </c>
      <c r="S37" s="117">
        <f>C37+L37+R37</f>
        <v>0</v>
      </c>
    </row>
    <row r="38" spans="1:19" ht="15.75" customHeight="1">
      <c r="A38" s="155" t="s">
        <v>93</v>
      </c>
      <c r="B38" s="161">
        <f>VLOOKUP($A$32,'シート1（人件費算出表基礎データ）'!$A$19:$R$88,16,FALSE)/100</f>
        <v>0</v>
      </c>
      <c r="C38" s="91">
        <f t="shared" si="56"/>
        <v>0</v>
      </c>
      <c r="D38" s="117">
        <f t="shared" si="45"/>
        <v>0</v>
      </c>
      <c r="E38" s="117">
        <f t="shared" si="46"/>
        <v>0</v>
      </c>
      <c r="F38" s="117">
        <f t="shared" si="47"/>
        <v>0</v>
      </c>
      <c r="G38" s="117">
        <f t="shared" si="48"/>
        <v>0</v>
      </c>
      <c r="H38" s="117">
        <f t="shared" si="49"/>
        <v>0</v>
      </c>
      <c r="I38" s="117">
        <f t="shared" si="50"/>
        <v>0</v>
      </c>
      <c r="J38" s="117">
        <f t="shared" si="51"/>
        <v>0</v>
      </c>
      <c r="K38" s="117">
        <f t="shared" si="52"/>
        <v>0</v>
      </c>
      <c r="L38" s="116">
        <f t="shared" ref="L38:L40" si="57">SUM(D38:K38)</f>
        <v>0</v>
      </c>
      <c r="M38" s="117">
        <f t="shared" si="53"/>
        <v>0</v>
      </c>
      <c r="N38" s="117">
        <f t="shared" si="54"/>
        <v>0</v>
      </c>
      <c r="O38" s="117">
        <f t="shared" si="55"/>
        <v>0</v>
      </c>
      <c r="P38" s="117">
        <f>ROUND(P34*B38,0)</f>
        <v>0</v>
      </c>
      <c r="Q38" s="117">
        <f>ROUND(Q34*B38,0)</f>
        <v>0</v>
      </c>
      <c r="R38" s="117">
        <f t="shared" ref="R38:R40" si="58">SUM(M38:Q38)</f>
        <v>0</v>
      </c>
      <c r="S38" s="117">
        <f t="shared" ref="S38:S40" si="59">C38+L38+R38</f>
        <v>0</v>
      </c>
    </row>
    <row r="39" spans="1:19" ht="15.75" customHeight="1">
      <c r="A39" s="37" t="s">
        <v>96</v>
      </c>
      <c r="B39" s="161">
        <f>VLOOKUP($A$32,'シート1（人件費算出表基礎データ）'!$A$19:$R$88,17,FALSE)/100</f>
        <v>0</v>
      </c>
      <c r="C39" s="91">
        <f t="shared" si="56"/>
        <v>0</v>
      </c>
      <c r="D39" s="117">
        <f t="shared" si="45"/>
        <v>0</v>
      </c>
      <c r="E39" s="117">
        <f t="shared" si="46"/>
        <v>0</v>
      </c>
      <c r="F39" s="117">
        <f t="shared" si="47"/>
        <v>0</v>
      </c>
      <c r="G39" s="117">
        <f t="shared" si="48"/>
        <v>0</v>
      </c>
      <c r="H39" s="117">
        <f t="shared" si="49"/>
        <v>0</v>
      </c>
      <c r="I39" s="117">
        <f t="shared" si="50"/>
        <v>0</v>
      </c>
      <c r="J39" s="117">
        <f t="shared" si="51"/>
        <v>0</v>
      </c>
      <c r="K39" s="117">
        <f t="shared" si="52"/>
        <v>0</v>
      </c>
      <c r="L39" s="116">
        <f t="shared" si="57"/>
        <v>0</v>
      </c>
      <c r="M39" s="117">
        <f t="shared" si="53"/>
        <v>0</v>
      </c>
      <c r="N39" s="117">
        <f t="shared" si="54"/>
        <v>0</v>
      </c>
      <c r="O39" s="117">
        <f t="shared" si="55"/>
        <v>0</v>
      </c>
      <c r="P39" s="117">
        <f>ROUND(P34*B39,0)</f>
        <v>0</v>
      </c>
      <c r="Q39" s="117">
        <f>ROUND(Q34*B39,0)</f>
        <v>0</v>
      </c>
      <c r="R39" s="117">
        <f t="shared" si="58"/>
        <v>0</v>
      </c>
      <c r="S39" s="117">
        <f t="shared" si="59"/>
        <v>0</v>
      </c>
    </row>
    <row r="40" spans="1:19" ht="15.75" customHeight="1">
      <c r="A40" s="155" t="s">
        <v>92</v>
      </c>
      <c r="B40" s="161">
        <f>VLOOKUP($A$32,'シート1（人件費算出表基礎データ）'!$A$19:$R$88,18,FALSE)/100</f>
        <v>0</v>
      </c>
      <c r="C40" s="91">
        <f t="shared" si="56"/>
        <v>0</v>
      </c>
      <c r="D40" s="117">
        <f t="shared" si="45"/>
        <v>0</v>
      </c>
      <c r="E40" s="117">
        <f t="shared" si="46"/>
        <v>0</v>
      </c>
      <c r="F40" s="117">
        <f t="shared" si="47"/>
        <v>0</v>
      </c>
      <c r="G40" s="117">
        <f t="shared" si="48"/>
        <v>0</v>
      </c>
      <c r="H40" s="117">
        <f t="shared" si="49"/>
        <v>0</v>
      </c>
      <c r="I40" s="117">
        <f t="shared" si="50"/>
        <v>0</v>
      </c>
      <c r="J40" s="117">
        <f t="shared" si="51"/>
        <v>0</v>
      </c>
      <c r="K40" s="117">
        <f t="shared" si="52"/>
        <v>0</v>
      </c>
      <c r="L40" s="116">
        <f t="shared" si="57"/>
        <v>0</v>
      </c>
      <c r="M40" s="117">
        <f t="shared" si="53"/>
        <v>0</v>
      </c>
      <c r="N40" s="117">
        <f t="shared" si="54"/>
        <v>0</v>
      </c>
      <c r="O40" s="117">
        <f t="shared" si="55"/>
        <v>0</v>
      </c>
      <c r="P40" s="117">
        <f t="shared" ref="P40" si="60">ROUND(P34*B40,0)</f>
        <v>0</v>
      </c>
      <c r="Q40" s="117">
        <f t="shared" ref="Q40" si="61">ROUND(Q34*B40,0)</f>
        <v>0</v>
      </c>
      <c r="R40" s="117">
        <f t="shared" si="58"/>
        <v>0</v>
      </c>
      <c r="S40" s="117">
        <f t="shared" si="59"/>
        <v>0</v>
      </c>
    </row>
    <row r="42" spans="1:19" ht="15" customHeight="1">
      <c r="A42" s="51">
        <v>25</v>
      </c>
      <c r="B42" s="355" t="s">
        <v>86</v>
      </c>
      <c r="C42" s="355"/>
      <c r="D42" s="356">
        <f>VLOOKUP(A42,'シート1（人件費算出表基礎データ）'!$A$19:$P$88,5,FALSE)</f>
        <v>0</v>
      </c>
      <c r="E42" s="356"/>
      <c r="F42" s="32" t="s">
        <v>39</v>
      </c>
      <c r="G42" s="78" t="str">
        <f>IF(VLOOKUP(A42,'シート1（人件費算出表基礎データ）'!$A$19:$P$88,2,FALSE)="","",VLOOKUP(A42,'シート1（人件費算出表基礎データ）'!$A$19:$P$88,2,FALSE))</f>
        <v/>
      </c>
      <c r="H42" s="78">
        <f>VLOOKUP(A42,'シート1（人件費算出表基礎データ）'!$A$19:$P$88,3,FALSE)</f>
        <v>0</v>
      </c>
      <c r="I42" s="33"/>
      <c r="J42" s="32" t="s">
        <v>19</v>
      </c>
      <c r="K42" s="357">
        <f>VLOOKUP(A42,'シート1（人件費算出表基礎データ）'!$A$19:$P$88,4,FALSE)</f>
        <v>0</v>
      </c>
      <c r="L42" s="357"/>
      <c r="M42" s="32"/>
      <c r="N42" s="32" t="s">
        <v>20</v>
      </c>
      <c r="O42" s="34">
        <f>DATEDIF(VLOOKUP(A42,'シート1（人件費算出表基礎データ）'!$A$19:$P$88,6,FALSE),$R$2,"Y")</f>
        <v>126</v>
      </c>
      <c r="P42" s="35">
        <f>MOD(DATEDIF(VLOOKUP(A42,'シート1（人件費算出表基礎データ）'!$A$19:$P$88,6,FALSE),$R$2,"m"),12)</f>
        <v>2</v>
      </c>
      <c r="Q42" s="4"/>
      <c r="R42" s="36">
        <f>R2</f>
        <v>46112</v>
      </c>
      <c r="S42" s="4" t="s">
        <v>40</v>
      </c>
    </row>
    <row r="43" spans="1:19" ht="22.5" customHeight="1" thickBot="1">
      <c r="A43" s="108"/>
      <c r="B43" s="109" t="s">
        <v>22</v>
      </c>
      <c r="C43" s="110" t="s">
        <v>1</v>
      </c>
      <c r="D43" s="110" t="s">
        <v>23</v>
      </c>
      <c r="E43" s="111" t="s">
        <v>3</v>
      </c>
      <c r="F43" s="110" t="s">
        <v>24</v>
      </c>
      <c r="G43" s="110" t="s">
        <v>25</v>
      </c>
      <c r="H43" s="112" t="s">
        <v>5</v>
      </c>
      <c r="I43" s="110" t="s">
        <v>6</v>
      </c>
      <c r="J43" s="110" t="s">
        <v>26</v>
      </c>
      <c r="K43" s="110" t="s">
        <v>8</v>
      </c>
      <c r="L43" s="88" t="s">
        <v>9</v>
      </c>
      <c r="M43" s="113" t="s">
        <v>10</v>
      </c>
      <c r="N43" s="113" t="s">
        <v>11</v>
      </c>
      <c r="O43" s="113" t="s">
        <v>27</v>
      </c>
      <c r="P43" s="114" t="s">
        <v>28</v>
      </c>
      <c r="Q43" s="115" t="s">
        <v>85</v>
      </c>
      <c r="R43" s="110" t="s">
        <v>14</v>
      </c>
      <c r="S43" s="110" t="s">
        <v>15</v>
      </c>
    </row>
    <row r="44" spans="1:19" ht="15.75" customHeight="1" thickTop="1" thickBot="1">
      <c r="A44" s="37" t="s">
        <v>15</v>
      </c>
      <c r="B44" s="108"/>
      <c r="C44" s="105"/>
      <c r="D44" s="104"/>
      <c r="E44" s="104"/>
      <c r="F44" s="104"/>
      <c r="G44" s="104"/>
      <c r="H44" s="104"/>
      <c r="I44" s="104"/>
      <c r="J44" s="104"/>
      <c r="K44" s="104"/>
      <c r="L44" s="116">
        <f>SUM(D44:K44)</f>
        <v>0</v>
      </c>
      <c r="M44" s="102"/>
      <c r="N44" s="103"/>
      <c r="O44" s="103"/>
      <c r="P44" s="91">
        <v>0</v>
      </c>
      <c r="Q44" s="91">
        <v>0</v>
      </c>
      <c r="R44" s="117">
        <f>SUM(M44:Q44)</f>
        <v>0</v>
      </c>
      <c r="S44" s="117">
        <f>C44+L44+R44</f>
        <v>0</v>
      </c>
    </row>
    <row r="45" spans="1:19" ht="15.75" customHeight="1" thickTop="1">
      <c r="A45" s="37" t="s">
        <v>16</v>
      </c>
      <c r="B45" s="161">
        <f>VLOOKUP($A$42,'シート1（人件費算出表基礎データ）'!$A$19:$R$88,13,FALSE)/100</f>
        <v>0</v>
      </c>
      <c r="C45" s="91">
        <f t="shared" ref="C45:C50" si="62">ROUND($C$44*$B45,0)</f>
        <v>0</v>
      </c>
      <c r="D45" s="117">
        <f t="shared" ref="D45:D50" si="63">ROUND($D$44*$B45,0)</f>
        <v>0</v>
      </c>
      <c r="E45" s="117">
        <f t="shared" ref="E45:E50" si="64">ROUND($E$44*$B45,0)</f>
        <v>0</v>
      </c>
      <c r="F45" s="117">
        <f t="shared" ref="F45:F50" si="65">ROUND($F$44*$B45,0)</f>
        <v>0</v>
      </c>
      <c r="G45" s="117">
        <f t="shared" ref="G45:G50" si="66">ROUND($G$44*$B45,0)</f>
        <v>0</v>
      </c>
      <c r="H45" s="117">
        <f t="shared" ref="H45:H50" si="67">ROUND($H$44*$B45,0)</f>
        <v>0</v>
      </c>
      <c r="I45" s="117">
        <f t="shared" ref="I45:I50" si="68">ROUND($I$44*$B45,0)</f>
        <v>0</v>
      </c>
      <c r="J45" s="117">
        <f t="shared" ref="J45:J50" si="69">ROUND($J$44*$B45,0)</f>
        <v>0</v>
      </c>
      <c r="K45" s="117">
        <f t="shared" ref="K45:K50" si="70">ROUND($K$44*$B45,0)</f>
        <v>0</v>
      </c>
      <c r="L45" s="116">
        <f>SUM(D45:K45)</f>
        <v>0</v>
      </c>
      <c r="M45" s="117">
        <f t="shared" ref="M45:M50" si="71">ROUND($M$44*$B45,0)</f>
        <v>0</v>
      </c>
      <c r="N45" s="117">
        <f t="shared" ref="N45:N50" si="72">ROUND($N$44*$B45,0)</f>
        <v>0</v>
      </c>
      <c r="O45" s="117">
        <f t="shared" ref="O45:O50" si="73">ROUND($O$44*$B45,0)</f>
        <v>0</v>
      </c>
      <c r="P45" s="117">
        <f>ROUND(P44*B45,0)</f>
        <v>0</v>
      </c>
      <c r="Q45" s="117">
        <f>ROUND(Q44*B45,0)</f>
        <v>0</v>
      </c>
      <c r="R45" s="117">
        <f>SUM(M45:Q45)</f>
        <v>0</v>
      </c>
      <c r="S45" s="117">
        <f>C45+L45+R45</f>
        <v>0</v>
      </c>
    </row>
    <row r="46" spans="1:19" ht="15.75" customHeight="1">
      <c r="A46" s="37" t="s">
        <v>17</v>
      </c>
      <c r="B46" s="161">
        <f>VLOOKUP($A$42,'シート1（人件費算出表基礎データ）'!$A$19:$R$88,14,FALSE)/100</f>
        <v>0</v>
      </c>
      <c r="C46" s="91">
        <f t="shared" si="62"/>
        <v>0</v>
      </c>
      <c r="D46" s="117">
        <f t="shared" si="63"/>
        <v>0</v>
      </c>
      <c r="E46" s="117">
        <f t="shared" si="64"/>
        <v>0</v>
      </c>
      <c r="F46" s="117">
        <f t="shared" si="65"/>
        <v>0</v>
      </c>
      <c r="G46" s="117">
        <f t="shared" si="66"/>
        <v>0</v>
      </c>
      <c r="H46" s="117">
        <f t="shared" si="67"/>
        <v>0</v>
      </c>
      <c r="I46" s="117">
        <f t="shared" si="68"/>
        <v>0</v>
      </c>
      <c r="J46" s="117">
        <f t="shared" si="69"/>
        <v>0</v>
      </c>
      <c r="K46" s="117">
        <f t="shared" si="70"/>
        <v>0</v>
      </c>
      <c r="L46" s="116">
        <f>SUM(D46:K46)</f>
        <v>0</v>
      </c>
      <c r="M46" s="117">
        <f t="shared" si="71"/>
        <v>0</v>
      </c>
      <c r="N46" s="117">
        <f t="shared" si="72"/>
        <v>0</v>
      </c>
      <c r="O46" s="117">
        <f t="shared" si="73"/>
        <v>0</v>
      </c>
      <c r="P46" s="117">
        <f>ROUND(P44*B46,0)</f>
        <v>0</v>
      </c>
      <c r="Q46" s="117">
        <f>ROUND(Q44*B46,0)</f>
        <v>0</v>
      </c>
      <c r="R46" s="117">
        <f>SUM(M46:Q46)</f>
        <v>0</v>
      </c>
      <c r="S46" s="117">
        <f>C46+L46+R46</f>
        <v>0</v>
      </c>
    </row>
    <row r="47" spans="1:19" ht="15.75" customHeight="1">
      <c r="A47" s="37" t="s">
        <v>18</v>
      </c>
      <c r="B47" s="161">
        <f>VLOOKUP($A$42,'シート1（人件費算出表基礎データ）'!$A$19:$R$88,15,FALSE)/100</f>
        <v>0</v>
      </c>
      <c r="C47" s="91">
        <f t="shared" si="62"/>
        <v>0</v>
      </c>
      <c r="D47" s="117">
        <f t="shared" si="63"/>
        <v>0</v>
      </c>
      <c r="E47" s="117">
        <f t="shared" si="64"/>
        <v>0</v>
      </c>
      <c r="F47" s="117">
        <f t="shared" si="65"/>
        <v>0</v>
      </c>
      <c r="G47" s="117">
        <f t="shared" si="66"/>
        <v>0</v>
      </c>
      <c r="H47" s="117">
        <f t="shared" si="67"/>
        <v>0</v>
      </c>
      <c r="I47" s="117">
        <f t="shared" si="68"/>
        <v>0</v>
      </c>
      <c r="J47" s="117">
        <f t="shared" si="69"/>
        <v>0</v>
      </c>
      <c r="K47" s="117">
        <f t="shared" si="70"/>
        <v>0</v>
      </c>
      <c r="L47" s="116">
        <f>SUM(D47:K47)</f>
        <v>0</v>
      </c>
      <c r="M47" s="117">
        <f t="shared" si="71"/>
        <v>0</v>
      </c>
      <c r="N47" s="117">
        <f t="shared" si="72"/>
        <v>0</v>
      </c>
      <c r="O47" s="117">
        <f t="shared" si="73"/>
        <v>0</v>
      </c>
      <c r="P47" s="117">
        <f>ROUND(P44*B47,0)</f>
        <v>0</v>
      </c>
      <c r="Q47" s="117">
        <f>ROUND(Q44*B47,0)</f>
        <v>0</v>
      </c>
      <c r="R47" s="117">
        <f>SUM(M47:Q47)</f>
        <v>0</v>
      </c>
      <c r="S47" s="117">
        <f>C47+L47+R47</f>
        <v>0</v>
      </c>
    </row>
    <row r="48" spans="1:19" ht="15.75" customHeight="1">
      <c r="A48" s="155" t="s">
        <v>93</v>
      </c>
      <c r="B48" s="161">
        <f>VLOOKUP($A$42,'シート1（人件費算出表基礎データ）'!$A$19:$R$88,16,FALSE)/100</f>
        <v>0</v>
      </c>
      <c r="C48" s="91">
        <f t="shared" si="62"/>
        <v>0</v>
      </c>
      <c r="D48" s="117">
        <f t="shared" si="63"/>
        <v>0</v>
      </c>
      <c r="E48" s="117">
        <f t="shared" si="64"/>
        <v>0</v>
      </c>
      <c r="F48" s="117">
        <f t="shared" si="65"/>
        <v>0</v>
      </c>
      <c r="G48" s="117">
        <f t="shared" si="66"/>
        <v>0</v>
      </c>
      <c r="H48" s="117">
        <f t="shared" si="67"/>
        <v>0</v>
      </c>
      <c r="I48" s="117">
        <f t="shared" si="68"/>
        <v>0</v>
      </c>
      <c r="J48" s="117">
        <f t="shared" si="69"/>
        <v>0</v>
      </c>
      <c r="K48" s="117">
        <f t="shared" si="70"/>
        <v>0</v>
      </c>
      <c r="L48" s="116">
        <f t="shared" ref="L48:L50" si="74">SUM(D48:K48)</f>
        <v>0</v>
      </c>
      <c r="M48" s="117">
        <f t="shared" si="71"/>
        <v>0</v>
      </c>
      <c r="N48" s="117">
        <f t="shared" si="72"/>
        <v>0</v>
      </c>
      <c r="O48" s="117">
        <f t="shared" si="73"/>
        <v>0</v>
      </c>
      <c r="P48" s="117">
        <f>ROUND(P44*B48,0)</f>
        <v>0</v>
      </c>
      <c r="Q48" s="117">
        <f>ROUND(Q44*B48,0)</f>
        <v>0</v>
      </c>
      <c r="R48" s="117">
        <f t="shared" ref="R48:R50" si="75">SUM(M48:Q48)</f>
        <v>0</v>
      </c>
      <c r="S48" s="117">
        <f t="shared" ref="S48:S50" si="76">C48+L48+R48</f>
        <v>0</v>
      </c>
    </row>
    <row r="49" spans="1:19" ht="15.75" customHeight="1">
      <c r="A49" s="37" t="s">
        <v>96</v>
      </c>
      <c r="B49" s="161">
        <f>VLOOKUP($A$42,'シート1（人件費算出表基礎データ）'!$A$19:$R$88,17,FALSE)/100</f>
        <v>0</v>
      </c>
      <c r="C49" s="91">
        <f t="shared" si="62"/>
        <v>0</v>
      </c>
      <c r="D49" s="117">
        <f t="shared" si="63"/>
        <v>0</v>
      </c>
      <c r="E49" s="117">
        <f t="shared" si="64"/>
        <v>0</v>
      </c>
      <c r="F49" s="117">
        <f t="shared" si="65"/>
        <v>0</v>
      </c>
      <c r="G49" s="117">
        <f t="shared" si="66"/>
        <v>0</v>
      </c>
      <c r="H49" s="117">
        <f t="shared" si="67"/>
        <v>0</v>
      </c>
      <c r="I49" s="117">
        <f t="shared" si="68"/>
        <v>0</v>
      </c>
      <c r="J49" s="117">
        <f t="shared" si="69"/>
        <v>0</v>
      </c>
      <c r="K49" s="117">
        <f t="shared" si="70"/>
        <v>0</v>
      </c>
      <c r="L49" s="116">
        <f t="shared" si="74"/>
        <v>0</v>
      </c>
      <c r="M49" s="117">
        <f t="shared" si="71"/>
        <v>0</v>
      </c>
      <c r="N49" s="117">
        <f t="shared" si="72"/>
        <v>0</v>
      </c>
      <c r="O49" s="117">
        <f t="shared" si="73"/>
        <v>0</v>
      </c>
      <c r="P49" s="117">
        <f>ROUND(P44*B49,0)</f>
        <v>0</v>
      </c>
      <c r="Q49" s="117">
        <f>ROUND(Q44*B49,0)</f>
        <v>0</v>
      </c>
      <c r="R49" s="117">
        <f t="shared" si="75"/>
        <v>0</v>
      </c>
      <c r="S49" s="117">
        <f t="shared" si="76"/>
        <v>0</v>
      </c>
    </row>
    <row r="50" spans="1:19" ht="15.75" customHeight="1">
      <c r="A50" s="155" t="s">
        <v>92</v>
      </c>
      <c r="B50" s="161">
        <f>VLOOKUP($A$42,'シート1（人件費算出表基礎データ）'!$A$19:$R$88,18,FALSE)/100</f>
        <v>0</v>
      </c>
      <c r="C50" s="91">
        <f t="shared" si="62"/>
        <v>0</v>
      </c>
      <c r="D50" s="117">
        <f t="shared" si="63"/>
        <v>0</v>
      </c>
      <c r="E50" s="117">
        <f t="shared" si="64"/>
        <v>0</v>
      </c>
      <c r="F50" s="117">
        <f t="shared" si="65"/>
        <v>0</v>
      </c>
      <c r="G50" s="117">
        <f t="shared" si="66"/>
        <v>0</v>
      </c>
      <c r="H50" s="117">
        <f t="shared" si="67"/>
        <v>0</v>
      </c>
      <c r="I50" s="117">
        <f t="shared" si="68"/>
        <v>0</v>
      </c>
      <c r="J50" s="117">
        <f t="shared" si="69"/>
        <v>0</v>
      </c>
      <c r="K50" s="117">
        <f t="shared" si="70"/>
        <v>0</v>
      </c>
      <c r="L50" s="116">
        <f t="shared" si="74"/>
        <v>0</v>
      </c>
      <c r="M50" s="117">
        <f t="shared" si="71"/>
        <v>0</v>
      </c>
      <c r="N50" s="117">
        <f t="shared" si="72"/>
        <v>0</v>
      </c>
      <c r="O50" s="117">
        <f t="shared" si="73"/>
        <v>0</v>
      </c>
      <c r="P50" s="117">
        <f>ROUND(P44*B50,0)</f>
        <v>0</v>
      </c>
      <c r="Q50" s="117">
        <f>ROUND(Q44*B50,0)</f>
        <v>0</v>
      </c>
      <c r="R50" s="117">
        <f t="shared" si="75"/>
        <v>0</v>
      </c>
      <c r="S50" s="117">
        <f t="shared" si="76"/>
        <v>0</v>
      </c>
    </row>
  </sheetData>
  <mergeCells count="16">
    <mergeCell ref="A1:S1"/>
    <mergeCell ref="B42:C42"/>
    <mergeCell ref="D42:E42"/>
    <mergeCell ref="B22:C22"/>
    <mergeCell ref="D22:E22"/>
    <mergeCell ref="K22:L22"/>
    <mergeCell ref="B32:C32"/>
    <mergeCell ref="D32:E32"/>
    <mergeCell ref="K32:L32"/>
    <mergeCell ref="B2:C2"/>
    <mergeCell ref="D2:E2"/>
    <mergeCell ref="K2:L2"/>
    <mergeCell ref="B12:C12"/>
    <mergeCell ref="D12:E12"/>
    <mergeCell ref="K12:L12"/>
    <mergeCell ref="K42:L42"/>
  </mergeCells>
  <phoneticPr fontId="3"/>
  <pageMargins left="0.59055118110236227" right="0.59055118110236227" top="0.39370078740157483" bottom="0.19685039370078741" header="0.19685039370078741" footer="0.19685039370078741"/>
  <pageSetup paperSize="9" scale="75" orientation="landscape" r:id="rId1"/>
  <headerFooter>
    <oddHeader>&amp;C人件費算出表（国民年金・給付金統合）</oddHeader>
    <oddFooter>&amp;R&amp;A</oddFooter>
  </headerFooter>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U50"/>
  <sheetViews>
    <sheetView showGridLines="0" view="pageBreakPreview" zoomScaleNormal="100" zoomScaleSheetLayoutView="100" workbookViewId="0">
      <selection sqref="A1:S1"/>
    </sheetView>
  </sheetViews>
  <sheetFormatPr defaultColWidth="9" defaultRowHeight="11.25"/>
  <cols>
    <col min="1" max="1" width="10.625" style="31" customWidth="1"/>
    <col min="2" max="2" width="4.875" style="31" customWidth="1"/>
    <col min="3" max="15" width="8.625" style="31" customWidth="1"/>
    <col min="16" max="16" width="8.5" style="31" customWidth="1"/>
    <col min="17" max="17" width="8.125" style="31" customWidth="1"/>
    <col min="18" max="19" width="8.625" style="31" customWidth="1"/>
    <col min="20" max="20" width="9" style="31" customWidth="1"/>
    <col min="21" max="21" width="14.75" style="31" customWidth="1"/>
    <col min="22" max="16384" width="9" style="31"/>
  </cols>
  <sheetData>
    <row r="1" spans="1:21" ht="14.25">
      <c r="A1" s="354" t="s">
        <v>119</v>
      </c>
      <c r="B1" s="354"/>
      <c r="C1" s="354"/>
      <c r="D1" s="354"/>
      <c r="E1" s="354"/>
      <c r="F1" s="354"/>
      <c r="G1" s="354"/>
      <c r="H1" s="354"/>
      <c r="I1" s="354"/>
      <c r="J1" s="354"/>
      <c r="K1" s="354"/>
      <c r="L1" s="354"/>
      <c r="M1" s="354"/>
      <c r="N1" s="354"/>
      <c r="O1" s="354"/>
      <c r="P1" s="354"/>
      <c r="Q1" s="354"/>
      <c r="R1" s="354"/>
      <c r="S1" s="354"/>
    </row>
    <row r="2" spans="1:21" ht="15" customHeight="1">
      <c r="A2" s="51">
        <v>26</v>
      </c>
      <c r="B2" s="355" t="s">
        <v>86</v>
      </c>
      <c r="C2" s="355"/>
      <c r="D2" s="358">
        <f>VLOOKUP(A2,'シート1（人件費算出表基礎データ）'!$A$19:$P$88,5,FALSE)</f>
        <v>0</v>
      </c>
      <c r="E2" s="358"/>
      <c r="F2" s="106" t="s">
        <v>39</v>
      </c>
      <c r="G2" s="130" t="str">
        <f>IF(VLOOKUP(A2,'シート1（人件費算出表基礎データ）'!$A$19:$P$88,2,FALSE)="","",VLOOKUP(A2,'シート1（人件費算出表基礎データ）'!$A$19:$P$88,2,FALSE))</f>
        <v/>
      </c>
      <c r="H2" s="130">
        <f>VLOOKUP(A2,'シート1（人件費算出表基礎データ）'!$A$19:$P$88,3,FALSE)</f>
        <v>0</v>
      </c>
      <c r="I2" s="107"/>
      <c r="J2" s="106" t="s">
        <v>19</v>
      </c>
      <c r="K2" s="355">
        <f>VLOOKUP(A2,'シート1（人件費算出表基礎データ）'!$A$19:$P$88,4,FALSE)</f>
        <v>0</v>
      </c>
      <c r="L2" s="355">
        <f>VLOOKUP($A$2,'シート1（人件費算出表基礎データ）'!$A$19:$P$88,3,FALSE)</f>
        <v>0</v>
      </c>
      <c r="M2" s="106"/>
      <c r="N2" s="106" t="s">
        <v>20</v>
      </c>
      <c r="O2" s="131">
        <f>DATEDIF(VLOOKUP(A2,'シート1（人件費算出表基礎データ）'!$A$19:$P$88,6,FALSE),$R$2,"Y")</f>
        <v>126</v>
      </c>
      <c r="P2" s="132">
        <f>MOD(DATEDIF(VLOOKUP(A2,'シート1（人件費算出表基礎データ）'!$A$19:$P$88,6,FALSE),$R$2,"m"),12)</f>
        <v>2</v>
      </c>
      <c r="Q2" s="4"/>
      <c r="R2" s="36">
        <f>'シート5-1（兼任1-5）'!R2</f>
        <v>46112</v>
      </c>
      <c r="S2" s="4" t="s">
        <v>40</v>
      </c>
    </row>
    <row r="3" spans="1:21" ht="23.25" customHeight="1" thickBot="1">
      <c r="A3" s="108"/>
      <c r="B3" s="109" t="s">
        <v>22</v>
      </c>
      <c r="C3" s="110" t="s">
        <v>1</v>
      </c>
      <c r="D3" s="110" t="s">
        <v>23</v>
      </c>
      <c r="E3" s="111" t="s">
        <v>3</v>
      </c>
      <c r="F3" s="110" t="s">
        <v>24</v>
      </c>
      <c r="G3" s="110" t="s">
        <v>25</v>
      </c>
      <c r="H3" s="112" t="s">
        <v>5</v>
      </c>
      <c r="I3" s="110" t="s">
        <v>6</v>
      </c>
      <c r="J3" s="110" t="s">
        <v>26</v>
      </c>
      <c r="K3" s="110" t="s">
        <v>8</v>
      </c>
      <c r="L3" s="88" t="s">
        <v>9</v>
      </c>
      <c r="M3" s="113" t="s">
        <v>10</v>
      </c>
      <c r="N3" s="113" t="s">
        <v>11</v>
      </c>
      <c r="O3" s="113" t="s">
        <v>27</v>
      </c>
      <c r="P3" s="114" t="s">
        <v>28</v>
      </c>
      <c r="Q3" s="115" t="s">
        <v>85</v>
      </c>
      <c r="R3" s="110" t="s">
        <v>14</v>
      </c>
      <c r="S3" s="110" t="s">
        <v>15</v>
      </c>
    </row>
    <row r="4" spans="1:21" ht="15.75" customHeight="1" thickTop="1" thickBot="1">
      <c r="A4" s="37" t="s">
        <v>15</v>
      </c>
      <c r="B4" s="108"/>
      <c r="C4" s="105"/>
      <c r="D4" s="104"/>
      <c r="E4" s="104"/>
      <c r="F4" s="104"/>
      <c r="G4" s="104"/>
      <c r="H4" s="104"/>
      <c r="I4" s="104"/>
      <c r="J4" s="104"/>
      <c r="K4" s="104"/>
      <c r="L4" s="116">
        <f t="shared" ref="L4:L10" si="0">SUM(D4:K4)</f>
        <v>0</v>
      </c>
      <c r="M4" s="102"/>
      <c r="N4" s="103"/>
      <c r="O4" s="103"/>
      <c r="P4" s="91">
        <v>0</v>
      </c>
      <c r="Q4" s="91">
        <v>0</v>
      </c>
      <c r="R4" s="117">
        <f t="shared" ref="R4:R10" si="1">SUM(M4:Q4)</f>
        <v>0</v>
      </c>
      <c r="S4" s="117">
        <f t="shared" ref="S4:S10" si="2">C4+L4+R4</f>
        <v>0</v>
      </c>
      <c r="T4" s="43"/>
      <c r="U4" s="44"/>
    </row>
    <row r="5" spans="1:21" ht="15.75" customHeight="1" thickTop="1">
      <c r="A5" s="37" t="s">
        <v>16</v>
      </c>
      <c r="B5" s="161">
        <f>VLOOKUP($A$2,'シート1（人件費算出表基礎データ）'!$A$19:$R$88,13,FALSE)/100</f>
        <v>0</v>
      </c>
      <c r="C5" s="91">
        <f>ROUND($C$4*$B5,0)</f>
        <v>0</v>
      </c>
      <c r="D5" s="117">
        <f t="shared" ref="D5:D10" si="3">ROUND($D$4*$B5,0)</f>
        <v>0</v>
      </c>
      <c r="E5" s="117">
        <f t="shared" ref="E5:E10" si="4">ROUND($E$4*$B5,0)</f>
        <v>0</v>
      </c>
      <c r="F5" s="117">
        <f t="shared" ref="F5:F10" si="5">ROUND($F$4*$B5,0)</f>
        <v>0</v>
      </c>
      <c r="G5" s="117">
        <f t="shared" ref="G5:G10" si="6">ROUND($G$4*$B5,0)</f>
        <v>0</v>
      </c>
      <c r="H5" s="117">
        <f t="shared" ref="H5:H10" si="7">ROUND($H$4*$B5,0)</f>
        <v>0</v>
      </c>
      <c r="I5" s="117">
        <f t="shared" ref="I5:I10" si="8">ROUND($I$4*$B5,0)</f>
        <v>0</v>
      </c>
      <c r="J5" s="117">
        <f t="shared" ref="J5:J10" si="9">ROUND($J$4*$B5,0)</f>
        <v>0</v>
      </c>
      <c r="K5" s="117">
        <f t="shared" ref="K5:K10" si="10">ROUND($K$4*$B5,0)</f>
        <v>0</v>
      </c>
      <c r="L5" s="116">
        <f t="shared" si="0"/>
        <v>0</v>
      </c>
      <c r="M5" s="117">
        <f t="shared" ref="M5:M10" si="11">ROUND($M$4*$B5,0)</f>
        <v>0</v>
      </c>
      <c r="N5" s="117">
        <f t="shared" ref="N5:N10" si="12">ROUND($N$4*$B5,0)</f>
        <v>0</v>
      </c>
      <c r="O5" s="117">
        <f t="shared" ref="O5:O10" si="13">ROUND($O$4*$B5,0)</f>
        <v>0</v>
      </c>
      <c r="P5" s="117">
        <f>ROUND(P4*B5,0)</f>
        <v>0</v>
      </c>
      <c r="Q5" s="117">
        <f>ROUND(Q4*B5,0)</f>
        <v>0</v>
      </c>
      <c r="R5" s="117">
        <f t="shared" si="1"/>
        <v>0</v>
      </c>
      <c r="S5" s="117">
        <f t="shared" si="2"/>
        <v>0</v>
      </c>
    </row>
    <row r="6" spans="1:21" ht="15.75" customHeight="1">
      <c r="A6" s="37" t="s">
        <v>17</v>
      </c>
      <c r="B6" s="161">
        <f>VLOOKUP($A$2,'シート1（人件費算出表基礎データ）'!$A$19:$R$88,14,FALSE)/100</f>
        <v>0</v>
      </c>
      <c r="C6" s="91">
        <f t="shared" ref="C6:C10" si="14">ROUND($C$4*$B6,0)</f>
        <v>0</v>
      </c>
      <c r="D6" s="117">
        <f t="shared" si="3"/>
        <v>0</v>
      </c>
      <c r="E6" s="117">
        <f t="shared" si="4"/>
        <v>0</v>
      </c>
      <c r="F6" s="117">
        <f t="shared" si="5"/>
        <v>0</v>
      </c>
      <c r="G6" s="117">
        <f t="shared" si="6"/>
        <v>0</v>
      </c>
      <c r="H6" s="117">
        <f t="shared" si="7"/>
        <v>0</v>
      </c>
      <c r="I6" s="117">
        <f t="shared" si="8"/>
        <v>0</v>
      </c>
      <c r="J6" s="117">
        <f t="shared" si="9"/>
        <v>0</v>
      </c>
      <c r="K6" s="117">
        <f t="shared" si="10"/>
        <v>0</v>
      </c>
      <c r="L6" s="116">
        <f t="shared" si="0"/>
        <v>0</v>
      </c>
      <c r="M6" s="117">
        <f t="shared" si="11"/>
        <v>0</v>
      </c>
      <c r="N6" s="117">
        <f t="shared" si="12"/>
        <v>0</v>
      </c>
      <c r="O6" s="117">
        <f t="shared" si="13"/>
        <v>0</v>
      </c>
      <c r="P6" s="117">
        <f>ROUND(P4*B6,0)</f>
        <v>0</v>
      </c>
      <c r="Q6" s="117">
        <f>ROUND(Q4*B6,0)</f>
        <v>0</v>
      </c>
      <c r="R6" s="117">
        <f t="shared" si="1"/>
        <v>0</v>
      </c>
      <c r="S6" s="117">
        <f t="shared" si="2"/>
        <v>0</v>
      </c>
    </row>
    <row r="7" spans="1:21" ht="15.75" customHeight="1">
      <c r="A7" s="37" t="s">
        <v>18</v>
      </c>
      <c r="B7" s="161">
        <f>VLOOKUP($A$2,'シート1（人件費算出表基礎データ）'!$A$19:$R$88,15,FALSE)/100</f>
        <v>0</v>
      </c>
      <c r="C7" s="91">
        <f t="shared" si="14"/>
        <v>0</v>
      </c>
      <c r="D7" s="117">
        <f t="shared" si="3"/>
        <v>0</v>
      </c>
      <c r="E7" s="117">
        <f t="shared" si="4"/>
        <v>0</v>
      </c>
      <c r="F7" s="117">
        <f t="shared" si="5"/>
        <v>0</v>
      </c>
      <c r="G7" s="117">
        <f t="shared" si="6"/>
        <v>0</v>
      </c>
      <c r="H7" s="117">
        <f t="shared" si="7"/>
        <v>0</v>
      </c>
      <c r="I7" s="117">
        <f t="shared" si="8"/>
        <v>0</v>
      </c>
      <c r="J7" s="117">
        <f t="shared" si="9"/>
        <v>0</v>
      </c>
      <c r="K7" s="117">
        <f t="shared" si="10"/>
        <v>0</v>
      </c>
      <c r="L7" s="116">
        <f t="shared" si="0"/>
        <v>0</v>
      </c>
      <c r="M7" s="117">
        <f t="shared" si="11"/>
        <v>0</v>
      </c>
      <c r="N7" s="117">
        <f t="shared" si="12"/>
        <v>0</v>
      </c>
      <c r="O7" s="117">
        <f t="shared" si="13"/>
        <v>0</v>
      </c>
      <c r="P7" s="117">
        <f>ROUND(P4*B7,0)</f>
        <v>0</v>
      </c>
      <c r="Q7" s="117">
        <f>ROUND(Q4*B7,0)</f>
        <v>0</v>
      </c>
      <c r="R7" s="117">
        <f t="shared" si="1"/>
        <v>0</v>
      </c>
      <c r="S7" s="117">
        <f t="shared" si="2"/>
        <v>0</v>
      </c>
    </row>
    <row r="8" spans="1:21" ht="15.75" customHeight="1">
      <c r="A8" s="155" t="s">
        <v>93</v>
      </c>
      <c r="B8" s="161">
        <f>VLOOKUP($A$2,'シート1（人件費算出表基礎データ）'!$A$19:$R$88,16,FALSE)/100</f>
        <v>0</v>
      </c>
      <c r="C8" s="91">
        <f t="shared" si="14"/>
        <v>0</v>
      </c>
      <c r="D8" s="117">
        <f t="shared" si="3"/>
        <v>0</v>
      </c>
      <c r="E8" s="117">
        <f t="shared" si="4"/>
        <v>0</v>
      </c>
      <c r="F8" s="117">
        <f t="shared" si="5"/>
        <v>0</v>
      </c>
      <c r="G8" s="117">
        <f t="shared" si="6"/>
        <v>0</v>
      </c>
      <c r="H8" s="117">
        <f t="shared" si="7"/>
        <v>0</v>
      </c>
      <c r="I8" s="117">
        <f t="shared" si="8"/>
        <v>0</v>
      </c>
      <c r="J8" s="117">
        <f t="shared" si="9"/>
        <v>0</v>
      </c>
      <c r="K8" s="117">
        <f t="shared" si="10"/>
        <v>0</v>
      </c>
      <c r="L8" s="116">
        <f t="shared" si="0"/>
        <v>0</v>
      </c>
      <c r="M8" s="117">
        <f t="shared" si="11"/>
        <v>0</v>
      </c>
      <c r="N8" s="117">
        <f t="shared" si="12"/>
        <v>0</v>
      </c>
      <c r="O8" s="117">
        <f t="shared" si="13"/>
        <v>0</v>
      </c>
      <c r="P8" s="117">
        <f>ROUND(P4*B8,0)</f>
        <v>0</v>
      </c>
      <c r="Q8" s="117">
        <f>ROUND(Q4*B8,0)</f>
        <v>0</v>
      </c>
      <c r="R8" s="117">
        <f t="shared" si="1"/>
        <v>0</v>
      </c>
      <c r="S8" s="117">
        <f t="shared" si="2"/>
        <v>0</v>
      </c>
    </row>
    <row r="9" spans="1:21" ht="15.75" customHeight="1">
      <c r="A9" s="37" t="s">
        <v>96</v>
      </c>
      <c r="B9" s="161">
        <f>VLOOKUP($A$2,'シート1（人件費算出表基礎データ）'!$A$19:$R$88,17,FALSE)/100</f>
        <v>0</v>
      </c>
      <c r="C9" s="91">
        <f t="shared" si="14"/>
        <v>0</v>
      </c>
      <c r="D9" s="117">
        <f t="shared" si="3"/>
        <v>0</v>
      </c>
      <c r="E9" s="117">
        <f t="shared" si="4"/>
        <v>0</v>
      </c>
      <c r="F9" s="117">
        <f t="shared" si="5"/>
        <v>0</v>
      </c>
      <c r="G9" s="117">
        <f t="shared" si="6"/>
        <v>0</v>
      </c>
      <c r="H9" s="117">
        <f t="shared" si="7"/>
        <v>0</v>
      </c>
      <c r="I9" s="117">
        <f t="shared" si="8"/>
        <v>0</v>
      </c>
      <c r="J9" s="117">
        <f t="shared" si="9"/>
        <v>0</v>
      </c>
      <c r="K9" s="117">
        <f t="shared" si="10"/>
        <v>0</v>
      </c>
      <c r="L9" s="116">
        <f t="shared" si="0"/>
        <v>0</v>
      </c>
      <c r="M9" s="117">
        <f t="shared" si="11"/>
        <v>0</v>
      </c>
      <c r="N9" s="117">
        <f t="shared" si="12"/>
        <v>0</v>
      </c>
      <c r="O9" s="117">
        <f t="shared" si="13"/>
        <v>0</v>
      </c>
      <c r="P9" s="117">
        <f>ROUND(P4*B9,0)</f>
        <v>0</v>
      </c>
      <c r="Q9" s="117">
        <f>ROUND(Q4*B9,0)</f>
        <v>0</v>
      </c>
      <c r="R9" s="117">
        <f t="shared" si="1"/>
        <v>0</v>
      </c>
      <c r="S9" s="117">
        <f t="shared" si="2"/>
        <v>0</v>
      </c>
    </row>
    <row r="10" spans="1:21" ht="15.75" customHeight="1">
      <c r="A10" s="155" t="s">
        <v>92</v>
      </c>
      <c r="B10" s="161">
        <f>VLOOKUP($A$2,'シート1（人件費算出表基礎データ）'!$A$19:$R$88,18,FALSE)/100</f>
        <v>0</v>
      </c>
      <c r="C10" s="91">
        <f t="shared" si="14"/>
        <v>0</v>
      </c>
      <c r="D10" s="117">
        <f t="shared" si="3"/>
        <v>0</v>
      </c>
      <c r="E10" s="117">
        <f t="shared" si="4"/>
        <v>0</v>
      </c>
      <c r="F10" s="117">
        <f t="shared" si="5"/>
        <v>0</v>
      </c>
      <c r="G10" s="117">
        <f t="shared" si="6"/>
        <v>0</v>
      </c>
      <c r="H10" s="117">
        <f t="shared" si="7"/>
        <v>0</v>
      </c>
      <c r="I10" s="117">
        <f t="shared" si="8"/>
        <v>0</v>
      </c>
      <c r="J10" s="117">
        <f t="shared" si="9"/>
        <v>0</v>
      </c>
      <c r="K10" s="117">
        <f t="shared" si="10"/>
        <v>0</v>
      </c>
      <c r="L10" s="116">
        <f t="shared" si="0"/>
        <v>0</v>
      </c>
      <c r="M10" s="117">
        <f t="shared" si="11"/>
        <v>0</v>
      </c>
      <c r="N10" s="117">
        <f t="shared" si="12"/>
        <v>0</v>
      </c>
      <c r="O10" s="117">
        <f t="shared" si="13"/>
        <v>0</v>
      </c>
      <c r="P10" s="117">
        <f>ROUND(P4*B10,0)</f>
        <v>0</v>
      </c>
      <c r="Q10" s="117">
        <f>ROUND(Q4*B10,0)</f>
        <v>0</v>
      </c>
      <c r="R10" s="117">
        <f t="shared" si="1"/>
        <v>0</v>
      </c>
      <c r="S10" s="117">
        <f t="shared" si="2"/>
        <v>0</v>
      </c>
    </row>
    <row r="11" spans="1:21" ht="5.25" customHeight="1">
      <c r="A11" s="38"/>
      <c r="B11" s="39"/>
      <c r="C11" s="5"/>
      <c r="D11" s="4"/>
      <c r="E11" s="4"/>
      <c r="F11" s="4"/>
      <c r="G11" s="4"/>
      <c r="H11" s="4"/>
      <c r="I11" s="4"/>
      <c r="J11" s="149"/>
      <c r="K11" s="4"/>
      <c r="L11" s="4"/>
      <c r="M11" s="4"/>
      <c r="N11" s="4"/>
      <c r="O11" s="4"/>
      <c r="P11" s="4"/>
      <c r="Q11" s="4"/>
      <c r="R11" s="4"/>
      <c r="S11" s="4"/>
    </row>
    <row r="12" spans="1:21" ht="15" customHeight="1">
      <c r="A12" s="51">
        <v>27</v>
      </c>
      <c r="B12" s="355" t="s">
        <v>86</v>
      </c>
      <c r="C12" s="355"/>
      <c r="D12" s="356">
        <f>VLOOKUP(A12,'シート1（人件費算出表基礎データ）'!$A$19:$P$88,5,FALSE)</f>
        <v>0</v>
      </c>
      <c r="E12" s="356"/>
      <c r="F12" s="32" t="s">
        <v>39</v>
      </c>
      <c r="G12" s="78" t="str">
        <f>IF(VLOOKUP(A12,'シート1（人件費算出表基礎データ）'!$A$19:$P$88,2,FALSE)="","",VLOOKUP(A12,'シート1（人件費算出表基礎データ）'!$A$19:$P$88,2,FALSE))</f>
        <v/>
      </c>
      <c r="H12" s="78">
        <f>VLOOKUP(A12,'シート1（人件費算出表基礎データ）'!$A$19:$P$88,3,FALSE)</f>
        <v>0</v>
      </c>
      <c r="I12" s="33"/>
      <c r="J12" s="32" t="s">
        <v>19</v>
      </c>
      <c r="K12" s="355">
        <f>VLOOKUP(A12,'シート1（人件費算出表基礎データ）'!$A$19:$P$88,4,FALSE)</f>
        <v>0</v>
      </c>
      <c r="L12" s="355">
        <f>VLOOKUP($A$2,'シート1（人件費算出表基礎データ）'!$A$19:$P$88,3,FALSE)</f>
        <v>0</v>
      </c>
      <c r="M12" s="32"/>
      <c r="N12" s="32" t="s">
        <v>20</v>
      </c>
      <c r="O12" s="34">
        <f>DATEDIF(VLOOKUP(A12,'シート1（人件費算出表基礎データ）'!$A$19:$P$88,6,FALSE),$R$2,"Y")</f>
        <v>126</v>
      </c>
      <c r="P12" s="35">
        <f>MOD(DATEDIF(VLOOKUP(A12,'シート1（人件費算出表基礎データ）'!$A$19:$P$88,6,FALSE),$R$2,"m"),12)</f>
        <v>2</v>
      </c>
      <c r="Q12" s="4"/>
      <c r="R12" s="36">
        <f>R2</f>
        <v>46112</v>
      </c>
      <c r="S12" s="4" t="s">
        <v>40</v>
      </c>
    </row>
    <row r="13" spans="1:21" ht="23.25" thickBot="1">
      <c r="A13" s="108"/>
      <c r="B13" s="109" t="s">
        <v>22</v>
      </c>
      <c r="C13" s="110" t="s">
        <v>1</v>
      </c>
      <c r="D13" s="110" t="s">
        <v>23</v>
      </c>
      <c r="E13" s="111" t="s">
        <v>3</v>
      </c>
      <c r="F13" s="110" t="s">
        <v>24</v>
      </c>
      <c r="G13" s="110" t="s">
        <v>25</v>
      </c>
      <c r="H13" s="112" t="s">
        <v>5</v>
      </c>
      <c r="I13" s="110" t="s">
        <v>6</v>
      </c>
      <c r="J13" s="110" t="s">
        <v>26</v>
      </c>
      <c r="K13" s="110" t="s">
        <v>8</v>
      </c>
      <c r="L13" s="88" t="s">
        <v>9</v>
      </c>
      <c r="M13" s="113" t="s">
        <v>10</v>
      </c>
      <c r="N13" s="113" t="s">
        <v>11</v>
      </c>
      <c r="O13" s="113" t="s">
        <v>27</v>
      </c>
      <c r="P13" s="114" t="s">
        <v>28</v>
      </c>
      <c r="Q13" s="115" t="s">
        <v>85</v>
      </c>
      <c r="R13" s="110" t="s">
        <v>14</v>
      </c>
      <c r="S13" s="110" t="s">
        <v>15</v>
      </c>
    </row>
    <row r="14" spans="1:21" ht="15.75" customHeight="1" thickTop="1" thickBot="1">
      <c r="A14" s="37" t="s">
        <v>15</v>
      </c>
      <c r="B14" s="108"/>
      <c r="C14" s="105"/>
      <c r="D14" s="104"/>
      <c r="E14" s="104"/>
      <c r="F14" s="104"/>
      <c r="G14" s="104"/>
      <c r="H14" s="104"/>
      <c r="I14" s="104"/>
      <c r="J14" s="104"/>
      <c r="K14" s="104"/>
      <c r="L14" s="116">
        <f>SUM(D14:K14)</f>
        <v>0</v>
      </c>
      <c r="M14" s="102"/>
      <c r="N14" s="103"/>
      <c r="O14" s="103"/>
      <c r="P14" s="91">
        <v>0</v>
      </c>
      <c r="Q14" s="91">
        <v>0</v>
      </c>
      <c r="R14" s="117">
        <f>SUM(M14:Q14)</f>
        <v>0</v>
      </c>
      <c r="S14" s="117">
        <f>C14+L14+R14</f>
        <v>0</v>
      </c>
    </row>
    <row r="15" spans="1:21" ht="15.75" customHeight="1" thickTop="1">
      <c r="A15" s="37" t="s">
        <v>16</v>
      </c>
      <c r="B15" s="161">
        <f>VLOOKUP($A$12,'シート1（人件費算出表基礎データ）'!$A$19:$R$88,13,FALSE)/100</f>
        <v>0</v>
      </c>
      <c r="C15" s="91">
        <f>ROUND($C$14*$B15,0)</f>
        <v>0</v>
      </c>
      <c r="D15" s="117">
        <f t="shared" ref="D15:D20" si="15">ROUND($D$14*$B15,0)</f>
        <v>0</v>
      </c>
      <c r="E15" s="117">
        <f>ROUND($E$14*$B15,0)</f>
        <v>0</v>
      </c>
      <c r="F15" s="117">
        <f>ROUND($F$14*$B15,0)</f>
        <v>0</v>
      </c>
      <c r="G15" s="117">
        <f>ROUND($G$14*$B15,0)</f>
        <v>0</v>
      </c>
      <c r="H15" s="117">
        <f>ROUND($H$14*$B15,0)</f>
        <v>0</v>
      </c>
      <c r="I15" s="117">
        <f>ROUND($I$14*$B15,0)</f>
        <v>0</v>
      </c>
      <c r="J15" s="117">
        <f>ROUND($J$14*$B15,0)</f>
        <v>0</v>
      </c>
      <c r="K15" s="117">
        <f>ROUND($K$14*$B15,0)</f>
        <v>0</v>
      </c>
      <c r="L15" s="116">
        <f>SUM(D15:K15)</f>
        <v>0</v>
      </c>
      <c r="M15" s="117">
        <f>ROUND($M$14*$B15,0)</f>
        <v>0</v>
      </c>
      <c r="N15" s="117">
        <f>ROUND($N$14*$B15,0)</f>
        <v>0</v>
      </c>
      <c r="O15" s="117">
        <f>ROUND($O$14*$B15,0)</f>
        <v>0</v>
      </c>
      <c r="P15" s="117">
        <f>ROUND(P14*B15,0)</f>
        <v>0</v>
      </c>
      <c r="Q15" s="117">
        <f>ROUND(Q14*B15,0)</f>
        <v>0</v>
      </c>
      <c r="R15" s="117">
        <f>SUM(M15:Q15)</f>
        <v>0</v>
      </c>
      <c r="S15" s="117">
        <f>C15+L15+R15</f>
        <v>0</v>
      </c>
    </row>
    <row r="16" spans="1:21" ht="15.75" customHeight="1">
      <c r="A16" s="37" t="s">
        <v>17</v>
      </c>
      <c r="B16" s="161">
        <f>VLOOKUP($A$12,'シート1（人件費算出表基礎データ）'!$A$19:$R$88,14,FALSE)/100</f>
        <v>0</v>
      </c>
      <c r="C16" s="91">
        <f t="shared" ref="C16:C20" si="16">ROUND($C$14*$B16,0)</f>
        <v>0</v>
      </c>
      <c r="D16" s="117">
        <f t="shared" si="15"/>
        <v>0</v>
      </c>
      <c r="E16" s="117">
        <f>ROUND($E$14*$B16,0)</f>
        <v>0</v>
      </c>
      <c r="F16" s="117">
        <f>ROUND($F$14*$B16,0)</f>
        <v>0</v>
      </c>
      <c r="G16" s="117">
        <f>ROUND($G$14*$B16,0)</f>
        <v>0</v>
      </c>
      <c r="H16" s="117">
        <f>ROUND($H$14*$B16,0)</f>
        <v>0</v>
      </c>
      <c r="I16" s="117">
        <f>ROUND($I$14*$B16,0)</f>
        <v>0</v>
      </c>
      <c r="J16" s="117">
        <f>ROUND($J$14*$B16,0)</f>
        <v>0</v>
      </c>
      <c r="K16" s="117">
        <f>ROUND($K$14*$B16,0)</f>
        <v>0</v>
      </c>
      <c r="L16" s="116">
        <f>SUM(D16:K16)</f>
        <v>0</v>
      </c>
      <c r="M16" s="117">
        <f>ROUND($M$14*$B16,0)</f>
        <v>0</v>
      </c>
      <c r="N16" s="117">
        <f>ROUND($N$14*$B16,0)</f>
        <v>0</v>
      </c>
      <c r="O16" s="117">
        <f>ROUND($O$14*$B16,0)</f>
        <v>0</v>
      </c>
      <c r="P16" s="117">
        <f>ROUND(P14*B16,0)</f>
        <v>0</v>
      </c>
      <c r="Q16" s="117">
        <f>ROUND(Q14*B16,0)</f>
        <v>0</v>
      </c>
      <c r="R16" s="117">
        <f>SUM(M16:Q16)</f>
        <v>0</v>
      </c>
      <c r="S16" s="117">
        <f>C16+L16+R16</f>
        <v>0</v>
      </c>
    </row>
    <row r="17" spans="1:19" ht="15.75" customHeight="1">
      <c r="A17" s="37" t="s">
        <v>18</v>
      </c>
      <c r="B17" s="161">
        <f>VLOOKUP($A$12,'シート1（人件費算出表基礎データ）'!$A$19:$R$88,15,FALSE)/100</f>
        <v>0</v>
      </c>
      <c r="C17" s="91">
        <f t="shared" si="16"/>
        <v>0</v>
      </c>
      <c r="D17" s="117">
        <f t="shared" si="15"/>
        <v>0</v>
      </c>
      <c r="E17" s="117">
        <f>ROUND($E$14*$B17,0)</f>
        <v>0</v>
      </c>
      <c r="F17" s="117">
        <f>ROUND($F$14*$B17,0)</f>
        <v>0</v>
      </c>
      <c r="G17" s="117">
        <f>ROUND($G$14*$B17,0)</f>
        <v>0</v>
      </c>
      <c r="H17" s="117">
        <f>ROUND($H$14*$B17,0)</f>
        <v>0</v>
      </c>
      <c r="I17" s="117">
        <f>ROUND($I$14*$B17,0)</f>
        <v>0</v>
      </c>
      <c r="J17" s="117">
        <f>ROUND($J$14*$B17,0)</f>
        <v>0</v>
      </c>
      <c r="K17" s="117">
        <f>ROUND($K$14*$B17,0)</f>
        <v>0</v>
      </c>
      <c r="L17" s="116">
        <f>SUM(D17:K17)</f>
        <v>0</v>
      </c>
      <c r="M17" s="117">
        <f>ROUND($M$14*$B17,0)</f>
        <v>0</v>
      </c>
      <c r="N17" s="117">
        <f>ROUND($N$14*$B17,0)</f>
        <v>0</v>
      </c>
      <c r="O17" s="117">
        <f>ROUND($O$14*$B17,0)</f>
        <v>0</v>
      </c>
      <c r="P17" s="117">
        <f>ROUND(P14*B17,0)</f>
        <v>0</v>
      </c>
      <c r="Q17" s="117">
        <f>ROUND(Q14*B17,0)</f>
        <v>0</v>
      </c>
      <c r="R17" s="117">
        <f>SUM(M17:Q17)</f>
        <v>0</v>
      </c>
      <c r="S17" s="117">
        <f>C17+L17+R17</f>
        <v>0</v>
      </c>
    </row>
    <row r="18" spans="1:19" ht="15.75" customHeight="1">
      <c r="A18" s="155" t="s">
        <v>93</v>
      </c>
      <c r="B18" s="161">
        <f>VLOOKUP($A$12,'シート1（人件費算出表基礎データ）'!$A$19:$R$88,16,FALSE)/100</f>
        <v>0</v>
      </c>
      <c r="C18" s="91">
        <f t="shared" si="16"/>
        <v>0</v>
      </c>
      <c r="D18" s="117">
        <f t="shared" si="15"/>
        <v>0</v>
      </c>
      <c r="E18" s="117">
        <f t="shared" ref="E18:E20" si="17">ROUND($E$14*$B18,0)</f>
        <v>0</v>
      </c>
      <c r="F18" s="117">
        <f t="shared" ref="F18:F20" si="18">ROUND($F$14*$B18,0)</f>
        <v>0</v>
      </c>
      <c r="G18" s="117">
        <f t="shared" ref="G18:G20" si="19">ROUND($G$14*$B18,0)</f>
        <v>0</v>
      </c>
      <c r="H18" s="117">
        <f t="shared" ref="H18:H20" si="20">ROUND($H$14*$B18,0)</f>
        <v>0</v>
      </c>
      <c r="I18" s="117">
        <f t="shared" ref="I18:I20" si="21">ROUND($I$14*$B18,0)</f>
        <v>0</v>
      </c>
      <c r="J18" s="117">
        <f t="shared" ref="J18:J20" si="22">ROUND($J$14*$B18,0)</f>
        <v>0</v>
      </c>
      <c r="K18" s="117">
        <f t="shared" ref="K18:K20" si="23">ROUND($K$14*$B18,0)</f>
        <v>0</v>
      </c>
      <c r="L18" s="116">
        <f t="shared" ref="L18:L20" si="24">SUM(D18:K18)</f>
        <v>0</v>
      </c>
      <c r="M18" s="117">
        <f t="shared" ref="M18:M20" si="25">ROUND($M$14*$B18,0)</f>
        <v>0</v>
      </c>
      <c r="N18" s="117">
        <f t="shared" ref="N18:N20" si="26">ROUND($N$14*$B18,0)</f>
        <v>0</v>
      </c>
      <c r="O18" s="117">
        <f t="shared" ref="O18:O20" si="27">ROUND($O$14*$B18,0)</f>
        <v>0</v>
      </c>
      <c r="P18" s="117">
        <f>ROUND(P14*B18,0)</f>
        <v>0</v>
      </c>
      <c r="Q18" s="117">
        <f>ROUND(Q14*B18,0)</f>
        <v>0</v>
      </c>
      <c r="R18" s="117">
        <f t="shared" ref="R18:R20" si="28">SUM(M18:Q18)</f>
        <v>0</v>
      </c>
      <c r="S18" s="117">
        <f t="shared" ref="S18:S20" si="29">C18+L18+R18</f>
        <v>0</v>
      </c>
    </row>
    <row r="19" spans="1:19" ht="15.75" customHeight="1">
      <c r="A19" s="37" t="s">
        <v>96</v>
      </c>
      <c r="B19" s="161">
        <f>VLOOKUP($A$12,'シート1（人件費算出表基礎データ）'!$A$19:$R$88,17,FALSE)/100</f>
        <v>0</v>
      </c>
      <c r="C19" s="91">
        <f t="shared" si="16"/>
        <v>0</v>
      </c>
      <c r="D19" s="117">
        <f t="shared" si="15"/>
        <v>0</v>
      </c>
      <c r="E19" s="117">
        <f t="shared" si="17"/>
        <v>0</v>
      </c>
      <c r="F19" s="117">
        <f t="shared" si="18"/>
        <v>0</v>
      </c>
      <c r="G19" s="117">
        <f t="shared" si="19"/>
        <v>0</v>
      </c>
      <c r="H19" s="117">
        <f t="shared" si="20"/>
        <v>0</v>
      </c>
      <c r="I19" s="117">
        <f t="shared" si="21"/>
        <v>0</v>
      </c>
      <c r="J19" s="117">
        <f t="shared" si="22"/>
        <v>0</v>
      </c>
      <c r="K19" s="117">
        <f t="shared" si="23"/>
        <v>0</v>
      </c>
      <c r="L19" s="116">
        <f t="shared" si="24"/>
        <v>0</v>
      </c>
      <c r="M19" s="117">
        <f t="shared" si="25"/>
        <v>0</v>
      </c>
      <c r="N19" s="117">
        <f t="shared" si="26"/>
        <v>0</v>
      </c>
      <c r="O19" s="117">
        <f t="shared" si="27"/>
        <v>0</v>
      </c>
      <c r="P19" s="117">
        <f>ROUND(P14*B19,0)</f>
        <v>0</v>
      </c>
      <c r="Q19" s="117">
        <f>ROUND(Q14*B19,0)</f>
        <v>0</v>
      </c>
      <c r="R19" s="117">
        <f t="shared" si="28"/>
        <v>0</v>
      </c>
      <c r="S19" s="117">
        <f t="shared" si="29"/>
        <v>0</v>
      </c>
    </row>
    <row r="20" spans="1:19" ht="15.75" customHeight="1">
      <c r="A20" s="155" t="s">
        <v>92</v>
      </c>
      <c r="B20" s="161">
        <f>VLOOKUP($A$12,'シート1（人件費算出表基礎データ）'!$A$19:$R$88,18,FALSE)/100</f>
        <v>0</v>
      </c>
      <c r="C20" s="91">
        <f t="shared" si="16"/>
        <v>0</v>
      </c>
      <c r="D20" s="117">
        <f t="shared" si="15"/>
        <v>0</v>
      </c>
      <c r="E20" s="117">
        <f t="shared" si="17"/>
        <v>0</v>
      </c>
      <c r="F20" s="117">
        <f t="shared" si="18"/>
        <v>0</v>
      </c>
      <c r="G20" s="117">
        <f t="shared" si="19"/>
        <v>0</v>
      </c>
      <c r="H20" s="117">
        <f t="shared" si="20"/>
        <v>0</v>
      </c>
      <c r="I20" s="117">
        <f t="shared" si="21"/>
        <v>0</v>
      </c>
      <c r="J20" s="117">
        <f t="shared" si="22"/>
        <v>0</v>
      </c>
      <c r="K20" s="117">
        <f t="shared" si="23"/>
        <v>0</v>
      </c>
      <c r="L20" s="116">
        <f t="shared" si="24"/>
        <v>0</v>
      </c>
      <c r="M20" s="117">
        <f t="shared" si="25"/>
        <v>0</v>
      </c>
      <c r="N20" s="117">
        <f t="shared" si="26"/>
        <v>0</v>
      </c>
      <c r="O20" s="117">
        <f t="shared" si="27"/>
        <v>0</v>
      </c>
      <c r="P20" s="117">
        <f>ROUND(P14*B20,0)</f>
        <v>0</v>
      </c>
      <c r="Q20" s="117">
        <f>ROUND(Q14*B20,0)</f>
        <v>0</v>
      </c>
      <c r="R20" s="117">
        <f t="shared" si="28"/>
        <v>0</v>
      </c>
      <c r="S20" s="117">
        <f t="shared" si="29"/>
        <v>0</v>
      </c>
    </row>
    <row r="22" spans="1:19" ht="15" customHeight="1">
      <c r="A22" s="51">
        <v>28</v>
      </c>
      <c r="B22" s="355" t="s">
        <v>86</v>
      </c>
      <c r="C22" s="355"/>
      <c r="D22" s="356">
        <f>VLOOKUP(A22,'シート1（人件費算出表基礎データ）'!$A$19:$P$88,5,FALSE)</f>
        <v>0</v>
      </c>
      <c r="E22" s="356"/>
      <c r="F22" s="32" t="s">
        <v>39</v>
      </c>
      <c r="G22" s="78" t="str">
        <f>IF(VLOOKUP(A22,'シート1（人件費算出表基礎データ）'!$A$19:$P$88,2,FALSE)="","",VLOOKUP(A22,'シート1（人件費算出表基礎データ）'!$A$19:$P$88,2,FALSE))</f>
        <v/>
      </c>
      <c r="H22" s="78">
        <f>VLOOKUP(A22,'シート1（人件費算出表基礎データ）'!$A$19:$P$88,3,FALSE)</f>
        <v>0</v>
      </c>
      <c r="I22" s="33"/>
      <c r="J22" s="32" t="s">
        <v>19</v>
      </c>
      <c r="K22" s="355">
        <f>VLOOKUP(A22,'シート1（人件費算出表基礎データ）'!$A$19:$P$88,4,FALSE)</f>
        <v>0</v>
      </c>
      <c r="L22" s="355">
        <f>VLOOKUP($A$2,'シート1（人件費算出表基礎データ）'!$A$19:$P$88,3,FALSE)</f>
        <v>0</v>
      </c>
      <c r="M22" s="32"/>
      <c r="N22" s="32" t="s">
        <v>20</v>
      </c>
      <c r="O22" s="34">
        <f>DATEDIF(VLOOKUP(A22,'シート1（人件費算出表基礎データ）'!$A$19:$P$88,6,FALSE),$R$2,"Y")</f>
        <v>126</v>
      </c>
      <c r="P22" s="35">
        <f>MOD(DATEDIF(VLOOKUP(A22,'シート1（人件費算出表基礎データ）'!$A$19:$P$88,6,FALSE),$R$2,"m"),12)</f>
        <v>2</v>
      </c>
      <c r="Q22" s="4"/>
      <c r="R22" s="36">
        <f>R12</f>
        <v>46112</v>
      </c>
      <c r="S22" s="4" t="s">
        <v>40</v>
      </c>
    </row>
    <row r="23" spans="1:19" ht="22.5" customHeight="1" thickBot="1">
      <c r="A23" s="108"/>
      <c r="B23" s="109" t="s">
        <v>22</v>
      </c>
      <c r="C23" s="110" t="s">
        <v>1</v>
      </c>
      <c r="D23" s="110" t="s">
        <v>23</v>
      </c>
      <c r="E23" s="111" t="s">
        <v>3</v>
      </c>
      <c r="F23" s="110" t="s">
        <v>24</v>
      </c>
      <c r="G23" s="110" t="s">
        <v>25</v>
      </c>
      <c r="H23" s="112" t="s">
        <v>5</v>
      </c>
      <c r="I23" s="110" t="s">
        <v>6</v>
      </c>
      <c r="J23" s="110" t="s">
        <v>26</v>
      </c>
      <c r="K23" s="110" t="s">
        <v>8</v>
      </c>
      <c r="L23" s="88" t="s">
        <v>9</v>
      </c>
      <c r="M23" s="113" t="s">
        <v>10</v>
      </c>
      <c r="N23" s="113" t="s">
        <v>11</v>
      </c>
      <c r="O23" s="113" t="s">
        <v>27</v>
      </c>
      <c r="P23" s="114" t="s">
        <v>28</v>
      </c>
      <c r="Q23" s="115" t="s">
        <v>85</v>
      </c>
      <c r="R23" s="110" t="s">
        <v>14</v>
      </c>
      <c r="S23" s="110" t="s">
        <v>15</v>
      </c>
    </row>
    <row r="24" spans="1:19" ht="15.75" customHeight="1" thickTop="1" thickBot="1">
      <c r="A24" s="37" t="s">
        <v>15</v>
      </c>
      <c r="B24" s="108"/>
      <c r="C24" s="105"/>
      <c r="D24" s="104"/>
      <c r="E24" s="104"/>
      <c r="F24" s="104"/>
      <c r="G24" s="104"/>
      <c r="H24" s="104"/>
      <c r="I24" s="104"/>
      <c r="J24" s="104"/>
      <c r="K24" s="104"/>
      <c r="L24" s="116">
        <f>SUM(D24:K24)</f>
        <v>0</v>
      </c>
      <c r="M24" s="102"/>
      <c r="N24" s="103"/>
      <c r="O24" s="103"/>
      <c r="P24" s="91">
        <v>0</v>
      </c>
      <c r="Q24" s="91">
        <v>0</v>
      </c>
      <c r="R24" s="117">
        <f>SUM(M24:Q24)</f>
        <v>0</v>
      </c>
      <c r="S24" s="117">
        <f>C24+L24+R24</f>
        <v>0</v>
      </c>
    </row>
    <row r="25" spans="1:19" ht="15.75" customHeight="1" thickTop="1">
      <c r="A25" s="37" t="s">
        <v>16</v>
      </c>
      <c r="B25" s="161">
        <f>VLOOKUP($A$22,'シート1（人件費算出表基礎データ）'!$A$19:$R$88,13,FALSE)/100</f>
        <v>0</v>
      </c>
      <c r="C25" s="91">
        <f>ROUND($C$24*$B25,0)</f>
        <v>0</v>
      </c>
      <c r="D25" s="117">
        <f t="shared" ref="D25:D30" si="30">ROUND($D$24*$B25,0)</f>
        <v>0</v>
      </c>
      <c r="E25" s="117">
        <f t="shared" ref="E25:E30" si="31">ROUND($E$24*$B25,0)</f>
        <v>0</v>
      </c>
      <c r="F25" s="117">
        <f t="shared" ref="F25:F30" si="32">ROUND($F$24*$B25,0)</f>
        <v>0</v>
      </c>
      <c r="G25" s="117">
        <f t="shared" ref="G25:G30" si="33">ROUND($G$24*$B25,0)</f>
        <v>0</v>
      </c>
      <c r="H25" s="117">
        <f t="shared" ref="H25:H30" si="34">ROUND($H$24*$B25,0)</f>
        <v>0</v>
      </c>
      <c r="I25" s="117">
        <f t="shared" ref="I25:I30" si="35">ROUND($I$24*$B25,0)</f>
        <v>0</v>
      </c>
      <c r="J25" s="117">
        <f t="shared" ref="J25:J30" si="36">ROUND($J$24*$B25,0)</f>
        <v>0</v>
      </c>
      <c r="K25" s="117">
        <f t="shared" ref="K25:K30" si="37">ROUND($K$24*$B25,0)</f>
        <v>0</v>
      </c>
      <c r="L25" s="116">
        <f>SUM(D25:K25)</f>
        <v>0</v>
      </c>
      <c r="M25" s="117">
        <f t="shared" ref="M25:M30" si="38">ROUND($M$24*$B25,0)</f>
        <v>0</v>
      </c>
      <c r="N25" s="117">
        <f t="shared" ref="N25:N30" si="39">ROUND($N$24*$B25,0)</f>
        <v>0</v>
      </c>
      <c r="O25" s="117">
        <f t="shared" ref="O25:O30" si="40">ROUND($O$24*$B25,0)</f>
        <v>0</v>
      </c>
      <c r="P25" s="117">
        <f>ROUND(P24*B25,0)</f>
        <v>0</v>
      </c>
      <c r="Q25" s="117">
        <f>ROUND(Q24*B25,0)</f>
        <v>0</v>
      </c>
      <c r="R25" s="117">
        <f>SUM(M25:Q25)</f>
        <v>0</v>
      </c>
      <c r="S25" s="117">
        <f>C25+L25+R25</f>
        <v>0</v>
      </c>
    </row>
    <row r="26" spans="1:19" ht="15.75" customHeight="1">
      <c r="A26" s="37" t="s">
        <v>17</v>
      </c>
      <c r="B26" s="161">
        <f>VLOOKUP($A$22,'シート1（人件費算出表基礎データ）'!$A$19:$R$88,14,FALSE)/100</f>
        <v>0</v>
      </c>
      <c r="C26" s="91">
        <f t="shared" ref="C26:C30" si="41">ROUND($C$24*$B26,0)</f>
        <v>0</v>
      </c>
      <c r="D26" s="117">
        <f t="shared" si="30"/>
        <v>0</v>
      </c>
      <c r="E26" s="117">
        <f t="shared" si="31"/>
        <v>0</v>
      </c>
      <c r="F26" s="117">
        <f t="shared" si="32"/>
        <v>0</v>
      </c>
      <c r="G26" s="117">
        <f t="shared" si="33"/>
        <v>0</v>
      </c>
      <c r="H26" s="117">
        <f t="shared" si="34"/>
        <v>0</v>
      </c>
      <c r="I26" s="117">
        <f t="shared" si="35"/>
        <v>0</v>
      </c>
      <c r="J26" s="117">
        <f t="shared" si="36"/>
        <v>0</v>
      </c>
      <c r="K26" s="117">
        <f t="shared" si="37"/>
        <v>0</v>
      </c>
      <c r="L26" s="116">
        <f>SUM(D26:K26)</f>
        <v>0</v>
      </c>
      <c r="M26" s="117">
        <f t="shared" si="38"/>
        <v>0</v>
      </c>
      <c r="N26" s="117">
        <f t="shared" si="39"/>
        <v>0</v>
      </c>
      <c r="O26" s="117">
        <f t="shared" si="40"/>
        <v>0</v>
      </c>
      <c r="P26" s="117">
        <f>ROUND(P24*B26,0)</f>
        <v>0</v>
      </c>
      <c r="Q26" s="117">
        <f>ROUND(Q24*B26,0)</f>
        <v>0</v>
      </c>
      <c r="R26" s="117">
        <f>SUM(M26:Q26)</f>
        <v>0</v>
      </c>
      <c r="S26" s="117">
        <f>C26+L26+R26</f>
        <v>0</v>
      </c>
    </row>
    <row r="27" spans="1:19" ht="15.75" customHeight="1">
      <c r="A27" s="37" t="s">
        <v>18</v>
      </c>
      <c r="B27" s="161">
        <f>VLOOKUP($A$22,'シート1（人件費算出表基礎データ）'!$A$19:$R$88,15,FALSE)/100</f>
        <v>0</v>
      </c>
      <c r="C27" s="91">
        <f t="shared" si="41"/>
        <v>0</v>
      </c>
      <c r="D27" s="117">
        <f t="shared" si="30"/>
        <v>0</v>
      </c>
      <c r="E27" s="117">
        <f t="shared" si="31"/>
        <v>0</v>
      </c>
      <c r="F27" s="117">
        <f t="shared" si="32"/>
        <v>0</v>
      </c>
      <c r="G27" s="117">
        <f t="shared" si="33"/>
        <v>0</v>
      </c>
      <c r="H27" s="117">
        <f t="shared" si="34"/>
        <v>0</v>
      </c>
      <c r="I27" s="117">
        <f t="shared" si="35"/>
        <v>0</v>
      </c>
      <c r="J27" s="117">
        <f t="shared" si="36"/>
        <v>0</v>
      </c>
      <c r="K27" s="117">
        <f t="shared" si="37"/>
        <v>0</v>
      </c>
      <c r="L27" s="116">
        <f>SUM(D27:K27)</f>
        <v>0</v>
      </c>
      <c r="M27" s="117">
        <f t="shared" si="38"/>
        <v>0</v>
      </c>
      <c r="N27" s="117">
        <f t="shared" si="39"/>
        <v>0</v>
      </c>
      <c r="O27" s="117">
        <f t="shared" si="40"/>
        <v>0</v>
      </c>
      <c r="P27" s="117">
        <f>ROUND(P24*B27,0)</f>
        <v>0</v>
      </c>
      <c r="Q27" s="117">
        <f>ROUND(Q24*B27,0)</f>
        <v>0</v>
      </c>
      <c r="R27" s="117">
        <f>SUM(M27:Q27)</f>
        <v>0</v>
      </c>
      <c r="S27" s="117">
        <f>C27+L27+R27</f>
        <v>0</v>
      </c>
    </row>
    <row r="28" spans="1:19" ht="15.75" customHeight="1">
      <c r="A28" s="155" t="s">
        <v>93</v>
      </c>
      <c r="B28" s="161">
        <f>VLOOKUP($A$22,'シート1（人件費算出表基礎データ）'!$A$19:$R$88,16,FALSE)/100</f>
        <v>0</v>
      </c>
      <c r="C28" s="91">
        <f t="shared" si="41"/>
        <v>0</v>
      </c>
      <c r="D28" s="117">
        <f t="shared" si="30"/>
        <v>0</v>
      </c>
      <c r="E28" s="117">
        <f t="shared" si="31"/>
        <v>0</v>
      </c>
      <c r="F28" s="117">
        <f t="shared" si="32"/>
        <v>0</v>
      </c>
      <c r="G28" s="117">
        <f t="shared" si="33"/>
        <v>0</v>
      </c>
      <c r="H28" s="117">
        <f t="shared" si="34"/>
        <v>0</v>
      </c>
      <c r="I28" s="117">
        <f t="shared" si="35"/>
        <v>0</v>
      </c>
      <c r="J28" s="117">
        <f t="shared" si="36"/>
        <v>0</v>
      </c>
      <c r="K28" s="117">
        <f t="shared" si="37"/>
        <v>0</v>
      </c>
      <c r="L28" s="116">
        <f t="shared" ref="L28:L30" si="42">SUM(D28:K28)</f>
        <v>0</v>
      </c>
      <c r="M28" s="117">
        <f t="shared" si="38"/>
        <v>0</v>
      </c>
      <c r="N28" s="117">
        <f t="shared" si="39"/>
        <v>0</v>
      </c>
      <c r="O28" s="117">
        <f t="shared" si="40"/>
        <v>0</v>
      </c>
      <c r="P28" s="117">
        <f>ROUND(P24*B28,0)</f>
        <v>0</v>
      </c>
      <c r="Q28" s="117">
        <f>ROUND(Q24*B28,0)</f>
        <v>0</v>
      </c>
      <c r="R28" s="117">
        <f t="shared" ref="R28:R30" si="43">SUM(M28:Q28)</f>
        <v>0</v>
      </c>
      <c r="S28" s="117">
        <f t="shared" ref="S28:S30" si="44">C28+L28+R28</f>
        <v>0</v>
      </c>
    </row>
    <row r="29" spans="1:19" ht="15.75" customHeight="1">
      <c r="A29" s="37" t="s">
        <v>96</v>
      </c>
      <c r="B29" s="161">
        <f>VLOOKUP($A$22,'シート1（人件費算出表基礎データ）'!$A$19:$R$88,17,FALSE)/100</f>
        <v>0</v>
      </c>
      <c r="C29" s="91">
        <f t="shared" si="41"/>
        <v>0</v>
      </c>
      <c r="D29" s="117">
        <f t="shared" si="30"/>
        <v>0</v>
      </c>
      <c r="E29" s="117">
        <f t="shared" si="31"/>
        <v>0</v>
      </c>
      <c r="F29" s="117">
        <f t="shared" si="32"/>
        <v>0</v>
      </c>
      <c r="G29" s="117">
        <f t="shared" si="33"/>
        <v>0</v>
      </c>
      <c r="H29" s="117">
        <f t="shared" si="34"/>
        <v>0</v>
      </c>
      <c r="I29" s="117">
        <f t="shared" si="35"/>
        <v>0</v>
      </c>
      <c r="J29" s="117">
        <f t="shared" si="36"/>
        <v>0</v>
      </c>
      <c r="K29" s="117">
        <f t="shared" si="37"/>
        <v>0</v>
      </c>
      <c r="L29" s="116">
        <f t="shared" si="42"/>
        <v>0</v>
      </c>
      <c r="M29" s="117">
        <f t="shared" si="38"/>
        <v>0</v>
      </c>
      <c r="N29" s="117">
        <f t="shared" si="39"/>
        <v>0</v>
      </c>
      <c r="O29" s="117">
        <f t="shared" si="40"/>
        <v>0</v>
      </c>
      <c r="P29" s="117">
        <f>ROUND(P24*B29,0)</f>
        <v>0</v>
      </c>
      <c r="Q29" s="117">
        <f>ROUND(Q24*B29,0)</f>
        <v>0</v>
      </c>
      <c r="R29" s="117">
        <f t="shared" si="43"/>
        <v>0</v>
      </c>
      <c r="S29" s="117">
        <f t="shared" si="44"/>
        <v>0</v>
      </c>
    </row>
    <row r="30" spans="1:19" ht="15.75" customHeight="1">
      <c r="A30" s="155" t="s">
        <v>92</v>
      </c>
      <c r="B30" s="161">
        <f>VLOOKUP($A$22,'シート1（人件費算出表基礎データ）'!$A$19:$R$88,18,FALSE)/100</f>
        <v>0</v>
      </c>
      <c r="C30" s="91">
        <f t="shared" si="41"/>
        <v>0</v>
      </c>
      <c r="D30" s="117">
        <f t="shared" si="30"/>
        <v>0</v>
      </c>
      <c r="E30" s="117">
        <f t="shared" si="31"/>
        <v>0</v>
      </c>
      <c r="F30" s="117">
        <f t="shared" si="32"/>
        <v>0</v>
      </c>
      <c r="G30" s="117">
        <f t="shared" si="33"/>
        <v>0</v>
      </c>
      <c r="H30" s="117">
        <f t="shared" si="34"/>
        <v>0</v>
      </c>
      <c r="I30" s="117">
        <f t="shared" si="35"/>
        <v>0</v>
      </c>
      <c r="J30" s="117">
        <f t="shared" si="36"/>
        <v>0</v>
      </c>
      <c r="K30" s="117">
        <f t="shared" si="37"/>
        <v>0</v>
      </c>
      <c r="L30" s="116">
        <f t="shared" si="42"/>
        <v>0</v>
      </c>
      <c r="M30" s="117">
        <f t="shared" si="38"/>
        <v>0</v>
      </c>
      <c r="N30" s="117">
        <f t="shared" si="39"/>
        <v>0</v>
      </c>
      <c r="O30" s="117">
        <f t="shared" si="40"/>
        <v>0</v>
      </c>
      <c r="P30" s="117">
        <f>ROUND(P24*B30,0)</f>
        <v>0</v>
      </c>
      <c r="Q30" s="117">
        <f>ROUND(Q24*B30,0)</f>
        <v>0</v>
      </c>
      <c r="R30" s="117">
        <f t="shared" si="43"/>
        <v>0</v>
      </c>
      <c r="S30" s="117">
        <f t="shared" si="44"/>
        <v>0</v>
      </c>
    </row>
    <row r="32" spans="1:19" ht="15" customHeight="1">
      <c r="A32" s="51">
        <v>29</v>
      </c>
      <c r="B32" s="355" t="s">
        <v>86</v>
      </c>
      <c r="C32" s="355"/>
      <c r="D32" s="356">
        <f>VLOOKUP(A32,'シート1（人件費算出表基礎データ）'!$A$19:$P$88,5,FALSE)</f>
        <v>0</v>
      </c>
      <c r="E32" s="356"/>
      <c r="F32" s="32" t="s">
        <v>39</v>
      </c>
      <c r="G32" s="78" t="str">
        <f>IF(VLOOKUP(A32,'シート1（人件費算出表基礎データ）'!$A$19:$P$88,2,FALSE)="","",VLOOKUP(A32,'シート1（人件費算出表基礎データ）'!$A$19:$P$88,2,FALSE))</f>
        <v/>
      </c>
      <c r="H32" s="78">
        <f>VLOOKUP(A32,'シート1（人件費算出表基礎データ）'!$A$19:$P$88,3,FALSE)</f>
        <v>0</v>
      </c>
      <c r="I32" s="33"/>
      <c r="J32" s="32" t="s">
        <v>19</v>
      </c>
      <c r="K32" s="355">
        <f>VLOOKUP(A32,'シート1（人件費算出表基礎データ）'!$A$19:$P$88,4,FALSE)</f>
        <v>0</v>
      </c>
      <c r="L32" s="355">
        <f>VLOOKUP($A$2,'シート1（人件費算出表基礎データ）'!$A$19:$P$88,3,FALSE)</f>
        <v>0</v>
      </c>
      <c r="M32" s="32"/>
      <c r="N32" s="32" t="s">
        <v>20</v>
      </c>
      <c r="O32" s="34">
        <f>DATEDIF(VLOOKUP(A32,'シート1（人件費算出表基礎データ）'!$A$19:$P$88,6,FALSE),$R$2,"Y")</f>
        <v>126</v>
      </c>
      <c r="P32" s="35">
        <f>MOD(DATEDIF(VLOOKUP(A32,'シート1（人件費算出表基礎データ）'!$A$19:$P$88,6,FALSE),$R$2,"m"),12)</f>
        <v>2</v>
      </c>
      <c r="Q32" s="4"/>
      <c r="R32" s="36">
        <f>R2</f>
        <v>46112</v>
      </c>
      <c r="S32" s="4" t="s">
        <v>40</v>
      </c>
    </row>
    <row r="33" spans="1:19" ht="22.5" customHeight="1" thickBot="1">
      <c r="A33" s="108"/>
      <c r="B33" s="109" t="s">
        <v>22</v>
      </c>
      <c r="C33" s="110" t="s">
        <v>1</v>
      </c>
      <c r="D33" s="110" t="s">
        <v>23</v>
      </c>
      <c r="E33" s="111" t="s">
        <v>3</v>
      </c>
      <c r="F33" s="110" t="s">
        <v>24</v>
      </c>
      <c r="G33" s="110" t="s">
        <v>25</v>
      </c>
      <c r="H33" s="112" t="s">
        <v>5</v>
      </c>
      <c r="I33" s="110" t="s">
        <v>6</v>
      </c>
      <c r="J33" s="110" t="s">
        <v>26</v>
      </c>
      <c r="K33" s="110" t="s">
        <v>8</v>
      </c>
      <c r="L33" s="88" t="s">
        <v>9</v>
      </c>
      <c r="M33" s="113" t="s">
        <v>10</v>
      </c>
      <c r="N33" s="113" t="s">
        <v>11</v>
      </c>
      <c r="O33" s="113" t="s">
        <v>27</v>
      </c>
      <c r="P33" s="114" t="s">
        <v>28</v>
      </c>
      <c r="Q33" s="115" t="s">
        <v>85</v>
      </c>
      <c r="R33" s="110" t="s">
        <v>14</v>
      </c>
      <c r="S33" s="110" t="s">
        <v>15</v>
      </c>
    </row>
    <row r="34" spans="1:19" ht="15.75" customHeight="1" thickTop="1" thickBot="1">
      <c r="A34" s="37" t="s">
        <v>15</v>
      </c>
      <c r="B34" s="108"/>
      <c r="C34" s="105"/>
      <c r="D34" s="104"/>
      <c r="E34" s="104"/>
      <c r="F34" s="104"/>
      <c r="G34" s="104"/>
      <c r="H34" s="104"/>
      <c r="I34" s="104"/>
      <c r="J34" s="104"/>
      <c r="K34" s="104"/>
      <c r="L34" s="116">
        <f>SUM(D34:K34)</f>
        <v>0</v>
      </c>
      <c r="M34" s="102"/>
      <c r="N34" s="103"/>
      <c r="O34" s="103"/>
      <c r="P34" s="91">
        <v>0</v>
      </c>
      <c r="Q34" s="91">
        <v>0</v>
      </c>
      <c r="R34" s="117">
        <f>SUM(M34:Q34)</f>
        <v>0</v>
      </c>
      <c r="S34" s="117">
        <f>C34+L34+R34</f>
        <v>0</v>
      </c>
    </row>
    <row r="35" spans="1:19" ht="15.75" customHeight="1" thickTop="1">
      <c r="A35" s="37" t="s">
        <v>16</v>
      </c>
      <c r="B35" s="161">
        <f>VLOOKUP($A$32,'シート1（人件費算出表基礎データ）'!$A$19:$R$88,13,FALSE)/100</f>
        <v>0</v>
      </c>
      <c r="C35" s="91">
        <f>ROUND($C$34*$B35,0)</f>
        <v>0</v>
      </c>
      <c r="D35" s="117">
        <f t="shared" ref="D35:D40" si="45">ROUND($D$34*$B35,0)</f>
        <v>0</v>
      </c>
      <c r="E35" s="117">
        <f t="shared" ref="E35:E40" si="46">ROUND($E$34*$B35,0)</f>
        <v>0</v>
      </c>
      <c r="F35" s="117">
        <f t="shared" ref="F35:F40" si="47">ROUND($F$34*$B35,0)</f>
        <v>0</v>
      </c>
      <c r="G35" s="117">
        <f t="shared" ref="G35:G40" si="48">ROUND($G$34*$B35,0)</f>
        <v>0</v>
      </c>
      <c r="H35" s="117">
        <f t="shared" ref="H35:H40" si="49">ROUND($H$34*$B35,0)</f>
        <v>0</v>
      </c>
      <c r="I35" s="117">
        <f t="shared" ref="I35:I40" si="50">ROUND($I$34*$B35,0)</f>
        <v>0</v>
      </c>
      <c r="J35" s="117">
        <f t="shared" ref="J35:J40" si="51">ROUND($J$34*$B35,0)</f>
        <v>0</v>
      </c>
      <c r="K35" s="117">
        <f t="shared" ref="K35:K40" si="52">ROUND($K$34*$B35,0)</f>
        <v>0</v>
      </c>
      <c r="L35" s="116">
        <f>SUM(D35:K35)</f>
        <v>0</v>
      </c>
      <c r="M35" s="117">
        <f t="shared" ref="M35:M40" si="53">ROUND($M$34*$B35,0)</f>
        <v>0</v>
      </c>
      <c r="N35" s="117">
        <f t="shared" ref="N35:N40" si="54">ROUND($N$34*$B35,0)</f>
        <v>0</v>
      </c>
      <c r="O35" s="117">
        <f t="shared" ref="O35:O40" si="55">ROUND($O$34*$B35,0)</f>
        <v>0</v>
      </c>
      <c r="P35" s="117">
        <f>ROUND(P34*B35,0)</f>
        <v>0</v>
      </c>
      <c r="Q35" s="117">
        <f>ROUND(Q34*B35,0)</f>
        <v>0</v>
      </c>
      <c r="R35" s="117">
        <f>SUM(M35:Q35)</f>
        <v>0</v>
      </c>
      <c r="S35" s="117">
        <f>C35+L35+R35</f>
        <v>0</v>
      </c>
    </row>
    <row r="36" spans="1:19" ht="15.75" customHeight="1">
      <c r="A36" s="37" t="s">
        <v>17</v>
      </c>
      <c r="B36" s="161">
        <f>VLOOKUP($A$32,'シート1（人件費算出表基礎データ）'!$A$19:$R$88,14,FALSE)/100</f>
        <v>0</v>
      </c>
      <c r="C36" s="91">
        <f t="shared" ref="C36:C40" si="56">ROUND($C$34*$B36,0)</f>
        <v>0</v>
      </c>
      <c r="D36" s="117">
        <f t="shared" si="45"/>
        <v>0</v>
      </c>
      <c r="E36" s="117">
        <f t="shared" si="46"/>
        <v>0</v>
      </c>
      <c r="F36" s="117">
        <f t="shared" si="47"/>
        <v>0</v>
      </c>
      <c r="G36" s="117">
        <f t="shared" si="48"/>
        <v>0</v>
      </c>
      <c r="H36" s="117">
        <f t="shared" si="49"/>
        <v>0</v>
      </c>
      <c r="I36" s="117">
        <f t="shared" si="50"/>
        <v>0</v>
      </c>
      <c r="J36" s="117">
        <f t="shared" si="51"/>
        <v>0</v>
      </c>
      <c r="K36" s="117">
        <f t="shared" si="52"/>
        <v>0</v>
      </c>
      <c r="L36" s="116">
        <f>SUM(D36:K36)</f>
        <v>0</v>
      </c>
      <c r="M36" s="117">
        <f t="shared" si="53"/>
        <v>0</v>
      </c>
      <c r="N36" s="117">
        <f t="shared" si="54"/>
        <v>0</v>
      </c>
      <c r="O36" s="117">
        <f t="shared" si="55"/>
        <v>0</v>
      </c>
      <c r="P36" s="117">
        <f>ROUND(P34*B36,0)</f>
        <v>0</v>
      </c>
      <c r="Q36" s="117">
        <f>ROUND(Q34*B36,0)</f>
        <v>0</v>
      </c>
      <c r="R36" s="117">
        <f>SUM(M36:Q36)</f>
        <v>0</v>
      </c>
      <c r="S36" s="117">
        <f>C36+L36+R36</f>
        <v>0</v>
      </c>
    </row>
    <row r="37" spans="1:19" ht="15.75" customHeight="1">
      <c r="A37" s="37" t="s">
        <v>18</v>
      </c>
      <c r="B37" s="161">
        <f>VLOOKUP($A$32,'シート1（人件費算出表基礎データ）'!$A$19:$R$88,15,FALSE)/100</f>
        <v>0</v>
      </c>
      <c r="C37" s="91">
        <f t="shared" si="56"/>
        <v>0</v>
      </c>
      <c r="D37" s="117">
        <f t="shared" si="45"/>
        <v>0</v>
      </c>
      <c r="E37" s="117">
        <f t="shared" si="46"/>
        <v>0</v>
      </c>
      <c r="F37" s="117">
        <f t="shared" si="47"/>
        <v>0</v>
      </c>
      <c r="G37" s="117">
        <f t="shared" si="48"/>
        <v>0</v>
      </c>
      <c r="H37" s="117">
        <f t="shared" si="49"/>
        <v>0</v>
      </c>
      <c r="I37" s="117">
        <f t="shared" si="50"/>
        <v>0</v>
      </c>
      <c r="J37" s="117">
        <f t="shared" si="51"/>
        <v>0</v>
      </c>
      <c r="K37" s="117">
        <f t="shared" si="52"/>
        <v>0</v>
      </c>
      <c r="L37" s="116">
        <f>SUM(D37:K37)</f>
        <v>0</v>
      </c>
      <c r="M37" s="117">
        <f t="shared" si="53"/>
        <v>0</v>
      </c>
      <c r="N37" s="117">
        <f t="shared" si="54"/>
        <v>0</v>
      </c>
      <c r="O37" s="117">
        <f t="shared" si="55"/>
        <v>0</v>
      </c>
      <c r="P37" s="117">
        <f>ROUND(P34*B37,0)</f>
        <v>0</v>
      </c>
      <c r="Q37" s="117">
        <f>ROUND(Q34*B37,0)</f>
        <v>0</v>
      </c>
      <c r="R37" s="117">
        <f>SUM(M37:Q37)</f>
        <v>0</v>
      </c>
      <c r="S37" s="117">
        <f>C37+L37+R37</f>
        <v>0</v>
      </c>
    </row>
    <row r="38" spans="1:19" ht="15.75" customHeight="1">
      <c r="A38" s="155" t="s">
        <v>93</v>
      </c>
      <c r="B38" s="161">
        <f>VLOOKUP($A$32,'シート1（人件費算出表基礎データ）'!$A$19:$R$88,16,FALSE)/100</f>
        <v>0</v>
      </c>
      <c r="C38" s="91">
        <f t="shared" si="56"/>
        <v>0</v>
      </c>
      <c r="D38" s="117">
        <f t="shared" si="45"/>
        <v>0</v>
      </c>
      <c r="E38" s="117">
        <f t="shared" si="46"/>
        <v>0</v>
      </c>
      <c r="F38" s="117">
        <f t="shared" si="47"/>
        <v>0</v>
      </c>
      <c r="G38" s="117">
        <f t="shared" si="48"/>
        <v>0</v>
      </c>
      <c r="H38" s="117">
        <f t="shared" si="49"/>
        <v>0</v>
      </c>
      <c r="I38" s="117">
        <f t="shared" si="50"/>
        <v>0</v>
      </c>
      <c r="J38" s="117">
        <f t="shared" si="51"/>
        <v>0</v>
      </c>
      <c r="K38" s="117">
        <f t="shared" si="52"/>
        <v>0</v>
      </c>
      <c r="L38" s="116">
        <f t="shared" ref="L38:L40" si="57">SUM(D38:K38)</f>
        <v>0</v>
      </c>
      <c r="M38" s="117">
        <f t="shared" si="53"/>
        <v>0</v>
      </c>
      <c r="N38" s="117">
        <f t="shared" si="54"/>
        <v>0</v>
      </c>
      <c r="O38" s="117">
        <f t="shared" si="55"/>
        <v>0</v>
      </c>
      <c r="P38" s="117">
        <f>ROUND(P34*B38,0)</f>
        <v>0</v>
      </c>
      <c r="Q38" s="117">
        <f>ROUND(Q34*B38,0)</f>
        <v>0</v>
      </c>
      <c r="R38" s="117">
        <f t="shared" ref="R38:R40" si="58">SUM(M38:Q38)</f>
        <v>0</v>
      </c>
      <c r="S38" s="117">
        <f t="shared" ref="S38:S40" si="59">C38+L38+R38</f>
        <v>0</v>
      </c>
    </row>
    <row r="39" spans="1:19" ht="15.75" customHeight="1">
      <c r="A39" s="37" t="s">
        <v>96</v>
      </c>
      <c r="B39" s="161">
        <f>VLOOKUP($A$32,'シート1（人件費算出表基礎データ）'!$A$19:$R$88,17,FALSE)/100</f>
        <v>0</v>
      </c>
      <c r="C39" s="91">
        <f t="shared" si="56"/>
        <v>0</v>
      </c>
      <c r="D39" s="117">
        <f t="shared" si="45"/>
        <v>0</v>
      </c>
      <c r="E39" s="117">
        <f t="shared" si="46"/>
        <v>0</v>
      </c>
      <c r="F39" s="117">
        <f t="shared" si="47"/>
        <v>0</v>
      </c>
      <c r="G39" s="117">
        <f t="shared" si="48"/>
        <v>0</v>
      </c>
      <c r="H39" s="117">
        <f t="shared" si="49"/>
        <v>0</v>
      </c>
      <c r="I39" s="117">
        <f t="shared" si="50"/>
        <v>0</v>
      </c>
      <c r="J39" s="117">
        <f t="shared" si="51"/>
        <v>0</v>
      </c>
      <c r="K39" s="117">
        <f t="shared" si="52"/>
        <v>0</v>
      </c>
      <c r="L39" s="116">
        <f t="shared" si="57"/>
        <v>0</v>
      </c>
      <c r="M39" s="117">
        <f t="shared" si="53"/>
        <v>0</v>
      </c>
      <c r="N39" s="117">
        <f t="shared" si="54"/>
        <v>0</v>
      </c>
      <c r="O39" s="117">
        <f t="shared" si="55"/>
        <v>0</v>
      </c>
      <c r="P39" s="117">
        <f>ROUND(P34*B39,0)</f>
        <v>0</v>
      </c>
      <c r="Q39" s="117">
        <f>ROUND(Q34*B39,0)</f>
        <v>0</v>
      </c>
      <c r="R39" s="117">
        <f t="shared" si="58"/>
        <v>0</v>
      </c>
      <c r="S39" s="117">
        <f t="shared" si="59"/>
        <v>0</v>
      </c>
    </row>
    <row r="40" spans="1:19" ht="15.75" customHeight="1">
      <c r="A40" s="155" t="s">
        <v>92</v>
      </c>
      <c r="B40" s="161">
        <f>VLOOKUP($A$32,'シート1（人件費算出表基礎データ）'!$A$19:$R$88,18,FALSE)/100</f>
        <v>0</v>
      </c>
      <c r="C40" s="91">
        <f t="shared" si="56"/>
        <v>0</v>
      </c>
      <c r="D40" s="117">
        <f t="shared" si="45"/>
        <v>0</v>
      </c>
      <c r="E40" s="117">
        <f t="shared" si="46"/>
        <v>0</v>
      </c>
      <c r="F40" s="117">
        <f t="shared" si="47"/>
        <v>0</v>
      </c>
      <c r="G40" s="117">
        <f t="shared" si="48"/>
        <v>0</v>
      </c>
      <c r="H40" s="117">
        <f t="shared" si="49"/>
        <v>0</v>
      </c>
      <c r="I40" s="117">
        <f t="shared" si="50"/>
        <v>0</v>
      </c>
      <c r="J40" s="117">
        <f t="shared" si="51"/>
        <v>0</v>
      </c>
      <c r="K40" s="117">
        <f t="shared" si="52"/>
        <v>0</v>
      </c>
      <c r="L40" s="116">
        <f t="shared" si="57"/>
        <v>0</v>
      </c>
      <c r="M40" s="117">
        <f t="shared" si="53"/>
        <v>0</v>
      </c>
      <c r="N40" s="117">
        <f t="shared" si="54"/>
        <v>0</v>
      </c>
      <c r="O40" s="117">
        <f t="shared" si="55"/>
        <v>0</v>
      </c>
      <c r="P40" s="117">
        <f t="shared" ref="P40" si="60">ROUND(P34*B40,0)</f>
        <v>0</v>
      </c>
      <c r="Q40" s="117">
        <f t="shared" ref="Q40" si="61">ROUND(Q34*B40,0)</f>
        <v>0</v>
      </c>
      <c r="R40" s="117">
        <f t="shared" si="58"/>
        <v>0</v>
      </c>
      <c r="S40" s="117">
        <f t="shared" si="59"/>
        <v>0</v>
      </c>
    </row>
    <row r="42" spans="1:19" ht="15" customHeight="1">
      <c r="A42" s="51">
        <v>30</v>
      </c>
      <c r="B42" s="355" t="s">
        <v>86</v>
      </c>
      <c r="C42" s="355"/>
      <c r="D42" s="356">
        <f>VLOOKUP(A42,'シート1（人件費算出表基礎データ）'!$A$19:$P$88,5,FALSE)</f>
        <v>0</v>
      </c>
      <c r="E42" s="356"/>
      <c r="F42" s="32" t="s">
        <v>39</v>
      </c>
      <c r="G42" s="78" t="str">
        <f>IF(VLOOKUP(A42,'シート1（人件費算出表基礎データ）'!$A$19:$P$88,2,FALSE)="","",VLOOKUP(A42,'シート1（人件費算出表基礎データ）'!$A$19:$P$88,2,FALSE))</f>
        <v/>
      </c>
      <c r="H42" s="78">
        <f>VLOOKUP(A42,'シート1（人件費算出表基礎データ）'!$A$19:$P$88,3,FALSE)</f>
        <v>0</v>
      </c>
      <c r="I42" s="33"/>
      <c r="J42" s="32" t="s">
        <v>19</v>
      </c>
      <c r="K42" s="357">
        <f>VLOOKUP(A42,'シート1（人件費算出表基礎データ）'!$A$19:$P$88,4,FALSE)</f>
        <v>0</v>
      </c>
      <c r="L42" s="357"/>
      <c r="M42" s="32"/>
      <c r="N42" s="32" t="s">
        <v>20</v>
      </c>
      <c r="O42" s="34">
        <f>DATEDIF(VLOOKUP(A42,'シート1（人件費算出表基礎データ）'!$A$19:$P$88,6,FALSE),$R$2,"Y")</f>
        <v>126</v>
      </c>
      <c r="P42" s="35">
        <f>MOD(DATEDIF(VLOOKUP(A42,'シート1（人件費算出表基礎データ）'!$A$19:$P$88,6,FALSE),$R$2,"m"),12)</f>
        <v>2</v>
      </c>
      <c r="Q42" s="4"/>
      <c r="R42" s="36">
        <f>R2</f>
        <v>46112</v>
      </c>
      <c r="S42" s="4" t="s">
        <v>40</v>
      </c>
    </row>
    <row r="43" spans="1:19" ht="22.5" customHeight="1" thickBot="1">
      <c r="A43" s="108"/>
      <c r="B43" s="109" t="s">
        <v>22</v>
      </c>
      <c r="C43" s="110" t="s">
        <v>1</v>
      </c>
      <c r="D43" s="110" t="s">
        <v>23</v>
      </c>
      <c r="E43" s="111" t="s">
        <v>3</v>
      </c>
      <c r="F43" s="110" t="s">
        <v>24</v>
      </c>
      <c r="G43" s="110" t="s">
        <v>25</v>
      </c>
      <c r="H43" s="112" t="s">
        <v>5</v>
      </c>
      <c r="I43" s="110" t="s">
        <v>6</v>
      </c>
      <c r="J43" s="110" t="s">
        <v>26</v>
      </c>
      <c r="K43" s="110" t="s">
        <v>8</v>
      </c>
      <c r="L43" s="88" t="s">
        <v>9</v>
      </c>
      <c r="M43" s="113" t="s">
        <v>10</v>
      </c>
      <c r="N43" s="113" t="s">
        <v>11</v>
      </c>
      <c r="O43" s="113" t="s">
        <v>27</v>
      </c>
      <c r="P43" s="114" t="s">
        <v>28</v>
      </c>
      <c r="Q43" s="115" t="s">
        <v>85</v>
      </c>
      <c r="R43" s="110" t="s">
        <v>14</v>
      </c>
      <c r="S43" s="110" t="s">
        <v>15</v>
      </c>
    </row>
    <row r="44" spans="1:19" ht="15.75" customHeight="1" thickTop="1" thickBot="1">
      <c r="A44" s="37" t="s">
        <v>15</v>
      </c>
      <c r="B44" s="108"/>
      <c r="C44" s="105"/>
      <c r="D44" s="104"/>
      <c r="E44" s="104"/>
      <c r="F44" s="104"/>
      <c r="G44" s="104"/>
      <c r="H44" s="104"/>
      <c r="I44" s="104"/>
      <c r="J44" s="104"/>
      <c r="K44" s="104"/>
      <c r="L44" s="116">
        <f>SUM(D44:K44)</f>
        <v>0</v>
      </c>
      <c r="M44" s="102"/>
      <c r="N44" s="103"/>
      <c r="O44" s="103"/>
      <c r="P44" s="91">
        <v>0</v>
      </c>
      <c r="Q44" s="91">
        <v>0</v>
      </c>
      <c r="R44" s="117">
        <f>SUM(M44:Q44)</f>
        <v>0</v>
      </c>
      <c r="S44" s="117">
        <f>C44+L44+R44</f>
        <v>0</v>
      </c>
    </row>
    <row r="45" spans="1:19" ht="15.75" customHeight="1" thickTop="1">
      <c r="A45" s="37" t="s">
        <v>16</v>
      </c>
      <c r="B45" s="161">
        <f>VLOOKUP($A$42,'シート1（人件費算出表基礎データ）'!$A$19:$R$88,13,FALSE)/100</f>
        <v>0</v>
      </c>
      <c r="C45" s="91">
        <f>ROUND($C$44*$B45,0)</f>
        <v>0</v>
      </c>
      <c r="D45" s="117">
        <f t="shared" ref="D45:D50" si="62">ROUND($D$44*$B45,0)</f>
        <v>0</v>
      </c>
      <c r="E45" s="117">
        <f t="shared" ref="E45:E50" si="63">ROUND($E$44*$B45,0)</f>
        <v>0</v>
      </c>
      <c r="F45" s="117">
        <f t="shared" ref="F45:F50" si="64">ROUND($F$44*$B45,0)</f>
        <v>0</v>
      </c>
      <c r="G45" s="117">
        <f t="shared" ref="G45:G50" si="65">ROUND($G$44*$B45,0)</f>
        <v>0</v>
      </c>
      <c r="H45" s="117">
        <f t="shared" ref="H45:H50" si="66">ROUND($H$44*$B45,0)</f>
        <v>0</v>
      </c>
      <c r="I45" s="117">
        <f t="shared" ref="I45:I50" si="67">ROUND($I$44*$B45,0)</f>
        <v>0</v>
      </c>
      <c r="J45" s="117">
        <f t="shared" ref="J45:J50" si="68">ROUND($J$44*$B45,0)</f>
        <v>0</v>
      </c>
      <c r="K45" s="117">
        <f t="shared" ref="K45:K50" si="69">ROUND($K$44*$B45,0)</f>
        <v>0</v>
      </c>
      <c r="L45" s="116">
        <f>SUM(D45:K45)</f>
        <v>0</v>
      </c>
      <c r="M45" s="117">
        <f t="shared" ref="M45:M50" si="70">ROUND($M$44*$B45,0)</f>
        <v>0</v>
      </c>
      <c r="N45" s="117">
        <f t="shared" ref="N45:N50" si="71">ROUND($N$44*$B45,0)</f>
        <v>0</v>
      </c>
      <c r="O45" s="117">
        <f t="shared" ref="O45:O50" si="72">ROUND($O$44*$B45,0)</f>
        <v>0</v>
      </c>
      <c r="P45" s="117">
        <f>ROUND(P44*B45,0)</f>
        <v>0</v>
      </c>
      <c r="Q45" s="117">
        <f>ROUND(Q44*B45,0)</f>
        <v>0</v>
      </c>
      <c r="R45" s="117">
        <f>SUM(M45:Q45)</f>
        <v>0</v>
      </c>
      <c r="S45" s="117">
        <f>C45+L45+R45</f>
        <v>0</v>
      </c>
    </row>
    <row r="46" spans="1:19" ht="15.75" customHeight="1">
      <c r="A46" s="37" t="s">
        <v>17</v>
      </c>
      <c r="B46" s="161">
        <f>VLOOKUP($A$42,'シート1（人件費算出表基礎データ）'!$A$19:$R$88,14,FALSE)/100</f>
        <v>0</v>
      </c>
      <c r="C46" s="91">
        <f t="shared" ref="C46:C50" si="73">ROUND($C$44*$B46,0)</f>
        <v>0</v>
      </c>
      <c r="D46" s="117">
        <f t="shared" si="62"/>
        <v>0</v>
      </c>
      <c r="E46" s="117">
        <f t="shared" si="63"/>
        <v>0</v>
      </c>
      <c r="F46" s="117">
        <f t="shared" si="64"/>
        <v>0</v>
      </c>
      <c r="G46" s="117">
        <f t="shared" si="65"/>
        <v>0</v>
      </c>
      <c r="H46" s="117">
        <f t="shared" si="66"/>
        <v>0</v>
      </c>
      <c r="I46" s="117">
        <f t="shared" si="67"/>
        <v>0</v>
      </c>
      <c r="J46" s="117">
        <f t="shared" si="68"/>
        <v>0</v>
      </c>
      <c r="K46" s="117">
        <f t="shared" si="69"/>
        <v>0</v>
      </c>
      <c r="L46" s="116">
        <f>SUM(D46:K46)</f>
        <v>0</v>
      </c>
      <c r="M46" s="117">
        <f t="shared" si="70"/>
        <v>0</v>
      </c>
      <c r="N46" s="117">
        <f t="shared" si="71"/>
        <v>0</v>
      </c>
      <c r="O46" s="117">
        <f t="shared" si="72"/>
        <v>0</v>
      </c>
      <c r="P46" s="117">
        <f>ROUND(P44*B46,0)</f>
        <v>0</v>
      </c>
      <c r="Q46" s="117">
        <f>ROUND(Q44*B46,0)</f>
        <v>0</v>
      </c>
      <c r="R46" s="117">
        <f>SUM(M46:Q46)</f>
        <v>0</v>
      </c>
      <c r="S46" s="117">
        <f>C46+L46+R46</f>
        <v>0</v>
      </c>
    </row>
    <row r="47" spans="1:19" ht="15.75" customHeight="1">
      <c r="A47" s="37" t="s">
        <v>18</v>
      </c>
      <c r="B47" s="161">
        <f>VLOOKUP($A$42,'シート1（人件費算出表基礎データ）'!$A$19:$R$88,15,FALSE)/100</f>
        <v>0</v>
      </c>
      <c r="C47" s="91">
        <f t="shared" si="73"/>
        <v>0</v>
      </c>
      <c r="D47" s="117">
        <f t="shared" si="62"/>
        <v>0</v>
      </c>
      <c r="E47" s="117">
        <f t="shared" si="63"/>
        <v>0</v>
      </c>
      <c r="F47" s="117">
        <f t="shared" si="64"/>
        <v>0</v>
      </c>
      <c r="G47" s="117">
        <f t="shared" si="65"/>
        <v>0</v>
      </c>
      <c r="H47" s="117">
        <f t="shared" si="66"/>
        <v>0</v>
      </c>
      <c r="I47" s="117">
        <f t="shared" si="67"/>
        <v>0</v>
      </c>
      <c r="J47" s="117">
        <f t="shared" si="68"/>
        <v>0</v>
      </c>
      <c r="K47" s="117">
        <f t="shared" si="69"/>
        <v>0</v>
      </c>
      <c r="L47" s="116">
        <f>SUM(D47:K47)</f>
        <v>0</v>
      </c>
      <c r="M47" s="117">
        <f t="shared" si="70"/>
        <v>0</v>
      </c>
      <c r="N47" s="117">
        <f t="shared" si="71"/>
        <v>0</v>
      </c>
      <c r="O47" s="117">
        <f t="shared" si="72"/>
        <v>0</v>
      </c>
      <c r="P47" s="117">
        <f>ROUND(P44*B47,0)</f>
        <v>0</v>
      </c>
      <c r="Q47" s="117">
        <f>ROUND(Q44*B47,0)</f>
        <v>0</v>
      </c>
      <c r="R47" s="117">
        <f>SUM(M47:Q47)</f>
        <v>0</v>
      </c>
      <c r="S47" s="117">
        <f>C47+L47+R47</f>
        <v>0</v>
      </c>
    </row>
    <row r="48" spans="1:19" ht="15.75" customHeight="1">
      <c r="A48" s="155" t="s">
        <v>93</v>
      </c>
      <c r="B48" s="161">
        <f>VLOOKUP($A$42,'シート1（人件費算出表基礎データ）'!$A$19:$R$88,16,FALSE)/100</f>
        <v>0</v>
      </c>
      <c r="C48" s="91">
        <f t="shared" si="73"/>
        <v>0</v>
      </c>
      <c r="D48" s="117">
        <f t="shared" si="62"/>
        <v>0</v>
      </c>
      <c r="E48" s="117">
        <f t="shared" si="63"/>
        <v>0</v>
      </c>
      <c r="F48" s="117">
        <f t="shared" si="64"/>
        <v>0</v>
      </c>
      <c r="G48" s="117">
        <f t="shared" si="65"/>
        <v>0</v>
      </c>
      <c r="H48" s="117">
        <f t="shared" si="66"/>
        <v>0</v>
      </c>
      <c r="I48" s="117">
        <f t="shared" si="67"/>
        <v>0</v>
      </c>
      <c r="J48" s="117">
        <f t="shared" si="68"/>
        <v>0</v>
      </c>
      <c r="K48" s="117">
        <f t="shared" si="69"/>
        <v>0</v>
      </c>
      <c r="L48" s="116">
        <f t="shared" ref="L48:L50" si="74">SUM(D48:K48)</f>
        <v>0</v>
      </c>
      <c r="M48" s="117">
        <f t="shared" si="70"/>
        <v>0</v>
      </c>
      <c r="N48" s="117">
        <f t="shared" si="71"/>
        <v>0</v>
      </c>
      <c r="O48" s="117">
        <f t="shared" si="72"/>
        <v>0</v>
      </c>
      <c r="P48" s="117">
        <f>ROUND(P44*B48,0)</f>
        <v>0</v>
      </c>
      <c r="Q48" s="117">
        <f>ROUND(Q44*B48,0)</f>
        <v>0</v>
      </c>
      <c r="R48" s="117">
        <f t="shared" ref="R48:R50" si="75">SUM(M48:Q48)</f>
        <v>0</v>
      </c>
      <c r="S48" s="117">
        <f t="shared" ref="S48:S50" si="76">C48+L48+R48</f>
        <v>0</v>
      </c>
    </row>
    <row r="49" spans="1:19" ht="15.75" customHeight="1">
      <c r="A49" s="37" t="s">
        <v>96</v>
      </c>
      <c r="B49" s="161">
        <f>VLOOKUP($A$42,'シート1（人件費算出表基礎データ）'!$A$19:$R$88,17,FALSE)/100</f>
        <v>0</v>
      </c>
      <c r="C49" s="91">
        <f t="shared" si="73"/>
        <v>0</v>
      </c>
      <c r="D49" s="117">
        <f t="shared" si="62"/>
        <v>0</v>
      </c>
      <c r="E49" s="117">
        <f t="shared" si="63"/>
        <v>0</v>
      </c>
      <c r="F49" s="117">
        <f t="shared" si="64"/>
        <v>0</v>
      </c>
      <c r="G49" s="117">
        <f t="shared" si="65"/>
        <v>0</v>
      </c>
      <c r="H49" s="117">
        <f t="shared" si="66"/>
        <v>0</v>
      </c>
      <c r="I49" s="117">
        <f t="shared" si="67"/>
        <v>0</v>
      </c>
      <c r="J49" s="117">
        <f t="shared" si="68"/>
        <v>0</v>
      </c>
      <c r="K49" s="117">
        <f t="shared" si="69"/>
        <v>0</v>
      </c>
      <c r="L49" s="116">
        <f t="shared" si="74"/>
        <v>0</v>
      </c>
      <c r="M49" s="117">
        <f t="shared" si="70"/>
        <v>0</v>
      </c>
      <c r="N49" s="117">
        <f t="shared" si="71"/>
        <v>0</v>
      </c>
      <c r="O49" s="117">
        <f t="shared" si="72"/>
        <v>0</v>
      </c>
      <c r="P49" s="117">
        <f>ROUND(P44*B49,0)</f>
        <v>0</v>
      </c>
      <c r="Q49" s="117">
        <f>ROUND(Q44*B49,0)</f>
        <v>0</v>
      </c>
      <c r="R49" s="117">
        <f t="shared" si="75"/>
        <v>0</v>
      </c>
      <c r="S49" s="117">
        <f t="shared" si="76"/>
        <v>0</v>
      </c>
    </row>
    <row r="50" spans="1:19" ht="15.75" customHeight="1">
      <c r="A50" s="155" t="s">
        <v>92</v>
      </c>
      <c r="B50" s="161">
        <f>VLOOKUP($A$42,'シート1（人件費算出表基礎データ）'!$A$19:$R$88,18,FALSE)/100</f>
        <v>0</v>
      </c>
      <c r="C50" s="91">
        <f t="shared" si="73"/>
        <v>0</v>
      </c>
      <c r="D50" s="117">
        <f t="shared" si="62"/>
        <v>0</v>
      </c>
      <c r="E50" s="117">
        <f t="shared" si="63"/>
        <v>0</v>
      </c>
      <c r="F50" s="117">
        <f t="shared" si="64"/>
        <v>0</v>
      </c>
      <c r="G50" s="117">
        <f t="shared" si="65"/>
        <v>0</v>
      </c>
      <c r="H50" s="117">
        <f t="shared" si="66"/>
        <v>0</v>
      </c>
      <c r="I50" s="117">
        <f t="shared" si="67"/>
        <v>0</v>
      </c>
      <c r="J50" s="117">
        <f t="shared" si="68"/>
        <v>0</v>
      </c>
      <c r="K50" s="117">
        <f t="shared" si="69"/>
        <v>0</v>
      </c>
      <c r="L50" s="116">
        <f t="shared" si="74"/>
        <v>0</v>
      </c>
      <c r="M50" s="117">
        <f t="shared" si="70"/>
        <v>0</v>
      </c>
      <c r="N50" s="117">
        <f t="shared" si="71"/>
        <v>0</v>
      </c>
      <c r="O50" s="117">
        <f t="shared" si="72"/>
        <v>0</v>
      </c>
      <c r="P50" s="117">
        <f>ROUND(P44*B50,0)</f>
        <v>0</v>
      </c>
      <c r="Q50" s="117">
        <f>ROUND(Q44*B50,0)</f>
        <v>0</v>
      </c>
      <c r="R50" s="117">
        <f t="shared" si="75"/>
        <v>0</v>
      </c>
      <c r="S50" s="117">
        <f t="shared" si="76"/>
        <v>0</v>
      </c>
    </row>
  </sheetData>
  <mergeCells count="16">
    <mergeCell ref="A1:S1"/>
    <mergeCell ref="B42:C42"/>
    <mergeCell ref="D42:E42"/>
    <mergeCell ref="B22:C22"/>
    <mergeCell ref="D22:E22"/>
    <mergeCell ref="K22:L22"/>
    <mergeCell ref="B32:C32"/>
    <mergeCell ref="D32:E32"/>
    <mergeCell ref="K32:L32"/>
    <mergeCell ref="B2:C2"/>
    <mergeCell ref="D2:E2"/>
    <mergeCell ref="K2:L2"/>
    <mergeCell ref="B12:C12"/>
    <mergeCell ref="D12:E12"/>
    <mergeCell ref="K12:L12"/>
    <mergeCell ref="K42:L42"/>
  </mergeCells>
  <phoneticPr fontId="3"/>
  <pageMargins left="0.59055118110236227" right="0.59055118110236227" top="0.39370078740157483" bottom="0.19685039370078741" header="0.19685039370078741" footer="0.19685039370078741"/>
  <pageSetup paperSize="9" scale="75" orientation="landscape" r:id="rId1"/>
  <headerFooter>
    <oddHeader>&amp;C人件費算出表（国民年金・給付金統合）</oddHeader>
    <oddFooter>&amp;R&amp;A</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9FFCC"/>
  </sheetPr>
  <dimension ref="A1:T23"/>
  <sheetViews>
    <sheetView showGridLines="0" view="pageBreakPreview" zoomScale="80" zoomScaleNormal="100" zoomScaleSheetLayoutView="80" workbookViewId="0">
      <selection activeCell="B10" sqref="B10"/>
    </sheetView>
  </sheetViews>
  <sheetFormatPr defaultColWidth="9" defaultRowHeight="11.25"/>
  <cols>
    <col min="1" max="1" width="10.625" style="2" customWidth="1"/>
    <col min="2" max="15" width="8.875" style="2" customWidth="1"/>
    <col min="16" max="16" width="9.75" style="2" customWidth="1"/>
    <col min="17" max="18" width="8.875" style="2" customWidth="1"/>
    <col min="19" max="19" width="4.875" style="2" customWidth="1"/>
    <col min="20" max="16384" width="9" style="2"/>
  </cols>
  <sheetData>
    <row r="1" spans="1:20" ht="38.25" customHeight="1">
      <c r="A1" s="1" t="s">
        <v>0</v>
      </c>
      <c r="B1" s="352" t="s">
        <v>120</v>
      </c>
      <c r="C1" s="360"/>
      <c r="D1" s="360"/>
      <c r="E1" s="360"/>
      <c r="F1" s="360"/>
      <c r="G1" s="360"/>
      <c r="H1" s="360"/>
      <c r="I1" s="360"/>
      <c r="J1" s="360"/>
      <c r="K1" s="360"/>
      <c r="L1" s="360"/>
      <c r="M1" s="360"/>
      <c r="N1" s="360"/>
      <c r="O1" s="360"/>
      <c r="P1" s="360"/>
      <c r="Q1" s="360"/>
      <c r="R1" s="360"/>
    </row>
    <row r="2" spans="1:20" ht="37.5" customHeight="1">
      <c r="A2" s="1"/>
      <c r="B2" s="361"/>
      <c r="C2" s="361"/>
      <c r="D2" s="361"/>
      <c r="E2" s="361"/>
      <c r="F2" s="361"/>
      <c r="G2" s="361"/>
      <c r="H2" s="361"/>
      <c r="I2" s="361"/>
      <c r="J2" s="361"/>
      <c r="K2" s="361"/>
      <c r="L2" s="361"/>
      <c r="M2" s="361"/>
      <c r="N2" s="361"/>
      <c r="O2" s="361"/>
      <c r="P2" s="361"/>
      <c r="Q2" s="361"/>
      <c r="R2" s="361"/>
    </row>
    <row r="3" spans="1:20" ht="24.75" customHeight="1">
      <c r="A3" s="87"/>
      <c r="B3" s="88" t="s">
        <v>1</v>
      </c>
      <c r="C3" s="88" t="s">
        <v>2</v>
      </c>
      <c r="D3" s="88" t="s">
        <v>3</v>
      </c>
      <c r="E3" s="88" t="s">
        <v>41</v>
      </c>
      <c r="F3" s="88" t="s">
        <v>4</v>
      </c>
      <c r="G3" s="89" t="s">
        <v>5</v>
      </c>
      <c r="H3" s="88" t="s">
        <v>6</v>
      </c>
      <c r="I3" s="88" t="s">
        <v>7</v>
      </c>
      <c r="J3" s="88" t="s">
        <v>8</v>
      </c>
      <c r="K3" s="88" t="s">
        <v>9</v>
      </c>
      <c r="L3" s="89" t="s">
        <v>10</v>
      </c>
      <c r="M3" s="90" t="s">
        <v>11</v>
      </c>
      <c r="N3" s="89" t="s">
        <v>12</v>
      </c>
      <c r="O3" s="90" t="s">
        <v>13</v>
      </c>
      <c r="P3" s="90" t="s">
        <v>85</v>
      </c>
      <c r="Q3" s="88" t="s">
        <v>14</v>
      </c>
      <c r="R3" s="88" t="s">
        <v>15</v>
      </c>
    </row>
    <row r="4" spans="1:20" s="3" customFormat="1" ht="30" customHeight="1">
      <c r="A4" s="95" t="s">
        <v>15</v>
      </c>
      <c r="B4" s="91">
        <f>'シート7（専任1-5）(国年)'!C4+'シート7（専任1-5）(国年)'!C14+'シート7（専任1-5）(国年)'!C24+'シート7（専任1-5）(国年)'!C34+'シート7（専任1-5）(国年)'!C44</f>
        <v>0</v>
      </c>
      <c r="C4" s="91">
        <f>'シート7（専任1-5）(国年)'!D4+'シート7（専任1-5）(国年)'!D14+'シート7（専任1-5）(国年)'!D24+'シート7（専任1-5）(国年)'!D34+'シート7（専任1-5）(国年)'!D44</f>
        <v>0</v>
      </c>
      <c r="D4" s="91">
        <f>'シート7（専任1-5）(国年)'!E4+'シート7（専任1-5）(国年)'!E14+'シート7（専任1-5）(国年)'!E24+'シート7（専任1-5）(国年)'!E34+'シート7（専任1-5）(国年)'!E44</f>
        <v>0</v>
      </c>
      <c r="E4" s="91">
        <f>'シート7（専任1-5）(国年)'!F4+'シート7（専任1-5）(国年)'!F14+'シート7（専任1-5）(国年)'!F24+'シート7（専任1-5）(国年)'!F34+'シート7（専任1-5）(国年)'!F44</f>
        <v>0</v>
      </c>
      <c r="F4" s="91">
        <f>'シート7（専任1-5）(国年)'!G4+'シート7（専任1-5）(国年)'!G14+'シート7（専任1-5）(国年)'!G24+'シート7（専任1-5）(国年)'!G34+'シート7（専任1-5）(国年)'!G44</f>
        <v>0</v>
      </c>
      <c r="G4" s="91">
        <f>'シート7（専任1-5）(国年)'!H4+'シート7（専任1-5）(国年)'!H14+'シート7（専任1-5）(国年)'!H24+'シート7（専任1-5）(国年)'!H34+'シート7（専任1-5）(国年)'!H44</f>
        <v>0</v>
      </c>
      <c r="H4" s="91">
        <f>'シート7（専任1-5）(国年)'!I4+'シート7（専任1-5）(国年)'!I14+'シート7（専任1-5）(国年)'!I24+'シート7（専任1-5）(国年)'!I34+'シート7（専任1-5）(国年)'!I44</f>
        <v>0</v>
      </c>
      <c r="I4" s="91">
        <f>'シート7（専任1-5）(国年)'!J4+'シート7（専任1-5）(国年)'!J14+'シート7（専任1-5）(国年)'!J24+'シート7（専任1-5）(国年)'!J34+'シート7（専任1-5）(国年)'!J44</f>
        <v>0</v>
      </c>
      <c r="J4" s="91">
        <f>'シート7（専任1-5）(国年)'!K4+'シート7（専任1-5）(国年)'!K14+'シート7（専任1-5）(国年)'!K24+'シート7（専任1-5）(国年)'!K34+'シート7（専任1-5）(国年)'!K44</f>
        <v>0</v>
      </c>
      <c r="K4" s="91">
        <f>SUM(C4:J4)</f>
        <v>0</v>
      </c>
      <c r="L4" s="91">
        <f>'シート7（専任1-5）(国年)'!M4+'シート7（専任1-5）(国年)'!M14+'シート7（専任1-5）(国年)'!M24+'シート7（専任1-5）(国年)'!M34+'シート7（専任1-5）(国年)'!M44</f>
        <v>0</v>
      </c>
      <c r="M4" s="91">
        <f>'シート7（専任1-5）(国年)'!N4+'シート7（専任1-5）(国年)'!N14+'シート7（専任1-5）(国年)'!N24+'シート7（専任1-5）(国年)'!N34+'シート7（専任1-5）(国年)'!N44</f>
        <v>0</v>
      </c>
      <c r="N4" s="91">
        <f>'シート7（専任1-5）(国年)'!O4+'シート7（専任1-5）(国年)'!O14+'シート7（専任1-5）(国年)'!O24+'シート7（専任1-5）(国年)'!O34+'シート7（専任1-5）(国年)'!O44</f>
        <v>0</v>
      </c>
      <c r="O4" s="91">
        <f>'シート7（専任1-5）(国年)'!P4+'シート7（専任1-5）(国年)'!P14+'シート7（専任1-5）(国年)'!P24+'シート7（専任1-5）(国年)'!P34+'シート7（専任1-5）(国年)'!P44</f>
        <v>0</v>
      </c>
      <c r="P4" s="91">
        <f>'シート7（専任1-5）(国年)'!Q4+'シート7（専任1-5）(国年)'!Q14+'シート7（専任1-5）(国年)'!Q24+'シート7（専任1-5）(国年)'!Q34+'シート7（専任1-5）(国年)'!Q44</f>
        <v>0</v>
      </c>
      <c r="Q4" s="91">
        <f>SUM(L4:P4)</f>
        <v>0</v>
      </c>
      <c r="R4" s="91">
        <f>B4+K4+Q4</f>
        <v>0</v>
      </c>
    </row>
    <row r="5" spans="1:20" s="3" customFormat="1" ht="37.5" customHeight="1">
      <c r="A5" s="96"/>
      <c r="B5" s="86"/>
      <c r="C5" s="86"/>
      <c r="D5" s="86"/>
      <c r="E5" s="86"/>
      <c r="F5" s="86"/>
      <c r="G5" s="86"/>
      <c r="H5" s="86"/>
      <c r="I5" s="86"/>
      <c r="J5" s="86"/>
      <c r="K5" s="86"/>
      <c r="L5" s="86"/>
      <c r="M5" s="86"/>
      <c r="N5" s="86"/>
      <c r="O5" s="86"/>
      <c r="P5" s="86"/>
      <c r="Q5" s="86"/>
      <c r="R5" s="86"/>
    </row>
    <row r="6" spans="1:20" ht="24" customHeight="1">
      <c r="A6" s="87"/>
      <c r="B6" s="88" t="s">
        <v>1</v>
      </c>
      <c r="C6" s="88" t="s">
        <v>2</v>
      </c>
      <c r="D6" s="88" t="s">
        <v>3</v>
      </c>
      <c r="E6" s="88" t="s">
        <v>41</v>
      </c>
      <c r="F6" s="88" t="s">
        <v>4</v>
      </c>
      <c r="G6" s="89" t="s">
        <v>5</v>
      </c>
      <c r="H6" s="88" t="s">
        <v>6</v>
      </c>
      <c r="I6" s="88" t="s">
        <v>7</v>
      </c>
      <c r="J6" s="88" t="s">
        <v>8</v>
      </c>
      <c r="K6" s="88" t="s">
        <v>9</v>
      </c>
      <c r="L6" s="89" t="s">
        <v>10</v>
      </c>
      <c r="M6" s="90" t="s">
        <v>11</v>
      </c>
      <c r="N6" s="89" t="s">
        <v>12</v>
      </c>
      <c r="O6" s="90" t="s">
        <v>13</v>
      </c>
      <c r="P6" s="90" t="s">
        <v>85</v>
      </c>
      <c r="Q6" s="88" t="s">
        <v>14</v>
      </c>
      <c r="R6" s="88" t="s">
        <v>15</v>
      </c>
    </row>
    <row r="7" spans="1:20" s="3" customFormat="1" ht="30" customHeight="1">
      <c r="A7" s="95" t="s">
        <v>16</v>
      </c>
      <c r="B7" s="91">
        <f>'シート7（専任1-5）(国年)'!C5+'シート7（専任1-5）(国年)'!C15+'シート7（専任1-5）(国年)'!C25+'シート7（専任1-5）(国年)'!C35+'シート7（専任1-5）(国年)'!C45</f>
        <v>0</v>
      </c>
      <c r="C7" s="91">
        <f>'シート7（専任1-5）(国年)'!D5+'シート7（専任1-5）(国年)'!D15+'シート7（専任1-5）(国年)'!D25+'シート7（専任1-5）(国年)'!D35+'シート7（専任1-5）(国年)'!D45</f>
        <v>0</v>
      </c>
      <c r="D7" s="91">
        <f>'シート7（専任1-5）(国年)'!E5+'シート7（専任1-5）(国年)'!E15+'シート7（専任1-5）(国年)'!E25+'シート7（専任1-5）(国年)'!E35+'シート7（専任1-5）(国年)'!E45</f>
        <v>0</v>
      </c>
      <c r="E7" s="91">
        <f>'シート7（専任1-5）(国年)'!F5+'シート7（専任1-5）(国年)'!F15+'シート7（専任1-5）(国年)'!F25+'シート7（専任1-5）(国年)'!F35+'シート7（専任1-5）(国年)'!F45</f>
        <v>0</v>
      </c>
      <c r="F7" s="91">
        <f>'シート7（専任1-5）(国年)'!G5+'シート7（専任1-5）(国年)'!G15+'シート7（専任1-5）(国年)'!G25+'シート7（専任1-5）(国年)'!G35+'シート7（専任1-5）(国年)'!G45</f>
        <v>0</v>
      </c>
      <c r="G7" s="91">
        <f>'シート7（専任1-5）(国年)'!H5+'シート7（専任1-5）(国年)'!H15+'シート7（専任1-5）(国年)'!H25+'シート7（専任1-5）(国年)'!H35+'シート7（専任1-5）(国年)'!H45</f>
        <v>0</v>
      </c>
      <c r="H7" s="91">
        <f>'シート7（専任1-5）(国年)'!I5+'シート7（専任1-5）(国年)'!I15+'シート7（専任1-5）(国年)'!I25+'シート7（専任1-5）(国年)'!I35+'シート7（専任1-5）(国年)'!I45</f>
        <v>0</v>
      </c>
      <c r="I7" s="91">
        <f>'シート7（専任1-5）(国年)'!J5+'シート7（専任1-5）(国年)'!J15+'シート7（専任1-5）(国年)'!J25+'シート7（専任1-5）(国年)'!J35+'シート7（専任1-5）(国年)'!J45</f>
        <v>0</v>
      </c>
      <c r="J7" s="91">
        <f>'シート7（専任1-5）(国年)'!K5+'シート7（専任1-5）(国年)'!K15+'シート7（専任1-5）(国年)'!K25+'シート7（専任1-5）(国年)'!K35+'シート7（専任1-5）(国年)'!K45</f>
        <v>0</v>
      </c>
      <c r="K7" s="91">
        <f>SUM(C7:J7)</f>
        <v>0</v>
      </c>
      <c r="L7" s="91">
        <f>'シート7（専任1-5）(国年)'!M5+'シート7（専任1-5）(国年)'!M15+'シート7（専任1-5）(国年)'!M25+'シート7（専任1-5）(国年)'!M35+'シート7（専任1-5）(国年)'!M45</f>
        <v>0</v>
      </c>
      <c r="M7" s="91">
        <f>'シート7（専任1-5）(国年)'!N5+'シート7（専任1-5）(国年)'!N15+'シート7（専任1-5）(国年)'!N25+'シート7（専任1-5）(国年)'!N35+'シート7（専任1-5）(国年)'!N45</f>
        <v>0</v>
      </c>
      <c r="N7" s="91">
        <f>'シート7（専任1-5）(国年)'!O5+'シート7（専任1-5）(国年)'!O15+'シート7（専任1-5）(国年)'!O25+'シート7（専任1-5）(国年)'!O35+'シート7（専任1-5）(国年)'!O45</f>
        <v>0</v>
      </c>
      <c r="O7" s="91">
        <f>'シート7（専任1-5）(国年)'!P5+'シート7（専任1-5）(国年)'!P15+'シート7（専任1-5）(国年)'!P25+'シート7（専任1-5）(国年)'!P35+'シート7（専任1-5）(国年)'!P45</f>
        <v>0</v>
      </c>
      <c r="P7" s="91">
        <f>'シート7（専任1-5）(国年)'!Q5+'シート7（専任1-5）(国年)'!Q15+'シート7（専任1-5）(国年)'!Q25+'シート7（専任1-5）(国年)'!Q35+'シート7（専任1-5）(国年)'!Q45</f>
        <v>0</v>
      </c>
      <c r="Q7" s="91">
        <f>SUM(L7:P7)</f>
        <v>0</v>
      </c>
      <c r="R7" s="91">
        <f>B7+K7+Q7</f>
        <v>0</v>
      </c>
      <c r="S7" s="74"/>
      <c r="T7" s="74"/>
    </row>
    <row r="8" spans="1:20" s="3" customFormat="1" ht="37.5" customHeight="1">
      <c r="A8" s="92" t="s">
        <v>89</v>
      </c>
      <c r="B8" s="86"/>
      <c r="C8" s="86"/>
      <c r="D8" s="86"/>
      <c r="E8" s="86"/>
      <c r="F8" s="86"/>
      <c r="G8" s="86"/>
      <c r="H8" s="86"/>
      <c r="I8" s="86"/>
      <c r="J8" s="86"/>
      <c r="K8" s="86"/>
      <c r="L8" s="86"/>
      <c r="M8" s="86"/>
      <c r="N8" s="86"/>
      <c r="O8" s="86"/>
      <c r="P8" s="86"/>
      <c r="Q8" s="86"/>
      <c r="R8" s="359"/>
      <c r="S8" s="359"/>
      <c r="T8" s="359"/>
    </row>
    <row r="9" spans="1:20" ht="24.75" customHeight="1">
      <c r="A9" s="87"/>
      <c r="B9" s="88" t="s">
        <v>1</v>
      </c>
      <c r="C9" s="88" t="s">
        <v>2</v>
      </c>
      <c r="D9" s="88" t="s">
        <v>3</v>
      </c>
      <c r="E9" s="88" t="s">
        <v>41</v>
      </c>
      <c r="F9" s="88" t="s">
        <v>4</v>
      </c>
      <c r="G9" s="89" t="s">
        <v>5</v>
      </c>
      <c r="H9" s="88" t="s">
        <v>6</v>
      </c>
      <c r="I9" s="88" t="s">
        <v>7</v>
      </c>
      <c r="J9" s="88" t="s">
        <v>8</v>
      </c>
      <c r="K9" s="88" t="s">
        <v>9</v>
      </c>
      <c r="L9" s="89" t="s">
        <v>10</v>
      </c>
      <c r="M9" s="90" t="s">
        <v>11</v>
      </c>
      <c r="N9" s="89" t="s">
        <v>12</v>
      </c>
      <c r="O9" s="90" t="s">
        <v>13</v>
      </c>
      <c r="P9" s="90" t="s">
        <v>85</v>
      </c>
      <c r="Q9" s="88" t="s">
        <v>14</v>
      </c>
      <c r="R9" s="88" t="s">
        <v>15</v>
      </c>
      <c r="S9" s="351"/>
    </row>
    <row r="10" spans="1:20" s="3" customFormat="1" ht="30" customHeight="1">
      <c r="A10" s="95" t="s">
        <v>17</v>
      </c>
      <c r="B10" s="91">
        <f>'シート7（専任1-5）(国年)'!C6+'シート7（専任1-5）(国年)'!C16+'シート7（専任1-5）(国年)'!C26+'シート7（専任1-5）(国年)'!C36+'シート7（専任1-5）(国年)'!C46</f>
        <v>0</v>
      </c>
      <c r="C10" s="91">
        <f>'シート7（専任1-5）(国年)'!D6+'シート7（専任1-5）(国年)'!D16+'シート7（専任1-5）(国年)'!D26+'シート7（専任1-5）(国年)'!D36+'シート7（専任1-5）(国年)'!D46</f>
        <v>0</v>
      </c>
      <c r="D10" s="91">
        <f>'シート7（専任1-5）(国年)'!E6+'シート7（専任1-5）(国年)'!E16+'シート7（専任1-5）(国年)'!E26+'シート7（専任1-5）(国年)'!E36+'シート7（専任1-5）(国年)'!E46</f>
        <v>0</v>
      </c>
      <c r="E10" s="91">
        <f>'シート7（専任1-5）(国年)'!F6+'シート7（専任1-5）(国年)'!F16+'シート7（専任1-5）(国年)'!F26+'シート7（専任1-5）(国年)'!F36+'シート7（専任1-5）(国年)'!F46</f>
        <v>0</v>
      </c>
      <c r="F10" s="91">
        <f>'シート7（専任1-5）(国年)'!G6+'シート7（専任1-5）(国年)'!G16+'シート7（専任1-5）(国年)'!G26+'シート7（専任1-5）(国年)'!G36+'シート7（専任1-5）(国年)'!G46</f>
        <v>0</v>
      </c>
      <c r="G10" s="91">
        <f>'シート7（専任1-5）(国年)'!H6+'シート7（専任1-5）(国年)'!H16+'シート7（専任1-5）(国年)'!H26+'シート7（専任1-5）(国年)'!H36+'シート7（専任1-5）(国年)'!H46</f>
        <v>0</v>
      </c>
      <c r="H10" s="91">
        <f>'シート7（専任1-5）(国年)'!I6+'シート7（専任1-5）(国年)'!I16+'シート7（専任1-5）(国年)'!I26+'シート7（専任1-5）(国年)'!I36+'シート7（専任1-5）(国年)'!I46</f>
        <v>0</v>
      </c>
      <c r="I10" s="91">
        <f>'シート7（専任1-5）(国年)'!J6+'シート7（専任1-5）(国年)'!J16+'シート7（専任1-5）(国年)'!J26+'シート7（専任1-5）(国年)'!J36+'シート7（専任1-5）(国年)'!J46</f>
        <v>0</v>
      </c>
      <c r="J10" s="91">
        <f>'シート7（専任1-5）(国年)'!K6+'シート7（専任1-5）(国年)'!K16+'シート7（専任1-5）(国年)'!K26+'シート7（専任1-5）(国年)'!K36+'シート7（専任1-5）(国年)'!K46</f>
        <v>0</v>
      </c>
      <c r="K10" s="91">
        <f>SUM(C10:J10)</f>
        <v>0</v>
      </c>
      <c r="L10" s="91">
        <f>'シート7（専任1-5）(国年)'!M6+'シート7（専任1-5）(国年)'!M16+'シート7（専任1-5）(国年)'!M26+'シート7（専任1-5）(国年)'!M36+'シート7（専任1-5）(国年)'!M46</f>
        <v>0</v>
      </c>
      <c r="M10" s="91">
        <f>'シート7（専任1-5）(国年)'!N6+'シート7（専任1-5）(国年)'!N16+'シート7（専任1-5）(国年)'!N26+'シート7（専任1-5）(国年)'!N36+'シート7（専任1-5）(国年)'!N46</f>
        <v>0</v>
      </c>
      <c r="N10" s="91">
        <f>'シート7（専任1-5）(国年)'!O6+'シート7（専任1-5）(国年)'!O16+'シート7（専任1-5）(国年)'!O26+'シート7（専任1-5）(国年)'!O36+'シート7（専任1-5）(国年)'!O46</f>
        <v>0</v>
      </c>
      <c r="O10" s="91">
        <f>'シート7（専任1-5）(国年)'!P6+'シート7（専任1-5）(国年)'!P16+'シート7（専任1-5）(国年)'!P26+'シート7（専任1-5）(国年)'!P36+'シート7（専任1-5）(国年)'!P46</f>
        <v>0</v>
      </c>
      <c r="P10" s="91">
        <f>'シート7（専任1-5）(国年)'!Q6+'シート7（専任1-5）(国年)'!Q16+'シート7（専任1-5）(国年)'!Q26+'シート7（専任1-5）(国年)'!Q36+'シート7（専任1-5）(国年)'!Q46</f>
        <v>0</v>
      </c>
      <c r="Q10" s="91">
        <f>SUM(L10:P10)</f>
        <v>0</v>
      </c>
      <c r="R10" s="91">
        <f>B10+K10+Q10</f>
        <v>0</v>
      </c>
      <c r="S10" s="351"/>
    </row>
    <row r="11" spans="1:20" s="3" customFormat="1" ht="37.5" customHeight="1">
      <c r="A11" s="92" t="s">
        <v>89</v>
      </c>
      <c r="B11" s="86"/>
      <c r="C11" s="86"/>
      <c r="D11" s="86"/>
      <c r="E11" s="86"/>
      <c r="F11" s="86"/>
      <c r="G11" s="86"/>
      <c r="H11" s="86"/>
      <c r="I11" s="86"/>
      <c r="J11" s="86"/>
      <c r="K11" s="86"/>
      <c r="L11" s="86"/>
      <c r="M11" s="86"/>
      <c r="N11" s="86"/>
      <c r="O11" s="86"/>
      <c r="P11" s="86"/>
      <c r="Q11" s="86"/>
      <c r="R11" s="86"/>
      <c r="S11" s="351"/>
    </row>
    <row r="12" spans="1:20" ht="24.75" customHeight="1">
      <c r="A12" s="87"/>
      <c r="B12" s="88" t="s">
        <v>1</v>
      </c>
      <c r="C12" s="88" t="s">
        <v>2</v>
      </c>
      <c r="D12" s="88" t="s">
        <v>3</v>
      </c>
      <c r="E12" s="88" t="s">
        <v>41</v>
      </c>
      <c r="F12" s="88" t="s">
        <v>4</v>
      </c>
      <c r="G12" s="89" t="s">
        <v>5</v>
      </c>
      <c r="H12" s="88" t="s">
        <v>6</v>
      </c>
      <c r="I12" s="88" t="s">
        <v>7</v>
      </c>
      <c r="J12" s="88" t="s">
        <v>8</v>
      </c>
      <c r="K12" s="88" t="s">
        <v>9</v>
      </c>
      <c r="L12" s="89" t="s">
        <v>10</v>
      </c>
      <c r="M12" s="90" t="s">
        <v>11</v>
      </c>
      <c r="N12" s="89" t="s">
        <v>12</v>
      </c>
      <c r="O12" s="90" t="s">
        <v>13</v>
      </c>
      <c r="P12" s="90" t="s">
        <v>85</v>
      </c>
      <c r="Q12" s="88" t="s">
        <v>14</v>
      </c>
      <c r="R12" s="88" t="s">
        <v>15</v>
      </c>
    </row>
    <row r="13" spans="1:20" s="3" customFormat="1" ht="30" customHeight="1">
      <c r="A13" s="95" t="s">
        <v>18</v>
      </c>
      <c r="B13" s="91">
        <f>'シート7（専任1-5）(国年)'!C7+'シート7（専任1-5）(国年)'!C17+'シート7（専任1-5）(国年)'!C27+'シート7（専任1-5）(国年)'!C37+'シート7（専任1-5）(国年)'!C47</f>
        <v>0</v>
      </c>
      <c r="C13" s="91">
        <f>'シート7（専任1-5）(国年)'!D7+'シート7（専任1-5）(国年)'!D17+'シート7（専任1-5）(国年)'!D27+'シート7（専任1-5）(国年)'!D37+'シート7（専任1-5）(国年)'!D47</f>
        <v>0</v>
      </c>
      <c r="D13" s="91">
        <f>'シート7（専任1-5）(国年)'!E7+'シート7（専任1-5）(国年)'!E17+'シート7（専任1-5）(国年)'!E27+'シート7（専任1-5）(国年)'!E37+'シート7（専任1-5）(国年)'!E47</f>
        <v>0</v>
      </c>
      <c r="E13" s="91">
        <f>'シート7（専任1-5）(国年)'!F7+'シート7（専任1-5）(国年)'!F17+'シート7（専任1-5）(国年)'!F27+'シート7（専任1-5）(国年)'!F37+'シート7（専任1-5）(国年)'!F47</f>
        <v>0</v>
      </c>
      <c r="F13" s="91">
        <f>'シート7（専任1-5）(国年)'!G7+'シート7（専任1-5）(国年)'!G17+'シート7（専任1-5）(国年)'!G27+'シート7（専任1-5）(国年)'!G37+'シート7（専任1-5）(国年)'!G47</f>
        <v>0</v>
      </c>
      <c r="G13" s="91">
        <f>'シート7（専任1-5）(国年)'!H7+'シート7（専任1-5）(国年)'!H17+'シート7（専任1-5）(国年)'!H27+'シート7（専任1-5）(国年)'!H37+'シート7（専任1-5）(国年)'!H47</f>
        <v>0</v>
      </c>
      <c r="H13" s="91">
        <f>'シート7（専任1-5）(国年)'!I7+'シート7（専任1-5）(国年)'!I17+'シート7（専任1-5）(国年)'!I27+'シート7（専任1-5）(国年)'!I37+'シート7（専任1-5）(国年)'!I47</f>
        <v>0</v>
      </c>
      <c r="I13" s="91">
        <f>'シート7（専任1-5）(国年)'!J7+'シート7（専任1-5）(国年)'!J17+'シート7（専任1-5）(国年)'!J27+'シート7（専任1-5）(国年)'!J37+'シート7（専任1-5）(国年)'!J47</f>
        <v>0</v>
      </c>
      <c r="J13" s="91">
        <f>'シート7（専任1-5）(国年)'!K7+'シート7（専任1-5）(国年)'!K17+'シート7（専任1-5）(国年)'!K27+'シート7（専任1-5）(国年)'!K37+'シート7（専任1-5）(国年)'!K47</f>
        <v>0</v>
      </c>
      <c r="K13" s="91">
        <f>SUM(C13:J13)</f>
        <v>0</v>
      </c>
      <c r="L13" s="91">
        <f>'シート7（専任1-5）(国年)'!M7+'シート7（専任1-5）(国年)'!M17+'シート7（専任1-5）(国年)'!M27+'シート7（専任1-5）(国年)'!M37+'シート7（専任1-5）(国年)'!M47</f>
        <v>0</v>
      </c>
      <c r="M13" s="91">
        <f>'シート7（専任1-5）(国年)'!N7+'シート7（専任1-5）(国年)'!N17+'シート7（専任1-5）(国年)'!N27+'シート7（専任1-5）(国年)'!N37+'シート7（専任1-5）(国年)'!N47</f>
        <v>0</v>
      </c>
      <c r="N13" s="91">
        <f>'シート7（専任1-5）(国年)'!O7+'シート7（専任1-5）(国年)'!O17+'シート7（専任1-5）(国年)'!O27+'シート7（専任1-5）(国年)'!O37+'シート7（専任1-5）(国年)'!O47</f>
        <v>0</v>
      </c>
      <c r="O13" s="91">
        <f>'シート7（専任1-5）(国年)'!P7+'シート7（専任1-5）(国年)'!P17+'シート7（専任1-5）(国年)'!P27+'シート7（専任1-5）(国年)'!P37+'シート7（専任1-5）(国年)'!P47</f>
        <v>0</v>
      </c>
      <c r="P13" s="91">
        <f>'シート7（専任1-5）(国年)'!Q7+'シート7（専任1-5）(国年)'!Q17+'シート7（専任1-5）(国年)'!Q27+'シート7（専任1-5）(国年)'!Q37+'シート7（専任1-5）(国年)'!Q47</f>
        <v>0</v>
      </c>
      <c r="Q13" s="91">
        <f>SUM(L13:P13)</f>
        <v>0</v>
      </c>
      <c r="R13" s="91">
        <f>B13+K13+Q13</f>
        <v>0</v>
      </c>
    </row>
    <row r="14" spans="1:20" s="3" customFormat="1" ht="37.5" customHeight="1">
      <c r="A14" s="92" t="s">
        <v>89</v>
      </c>
      <c r="B14" s="86"/>
      <c r="C14" s="86"/>
      <c r="D14" s="86"/>
      <c r="E14" s="86"/>
      <c r="F14" s="86"/>
      <c r="G14" s="86"/>
      <c r="H14" s="86"/>
      <c r="I14" s="86"/>
      <c r="J14" s="86"/>
      <c r="K14" s="86"/>
      <c r="L14" s="86"/>
      <c r="M14" s="86"/>
      <c r="N14" s="86"/>
      <c r="O14" s="86"/>
      <c r="P14" s="86"/>
      <c r="Q14" s="86"/>
      <c r="R14" s="86"/>
    </row>
    <row r="15" spans="1:20" ht="24.75" customHeight="1">
      <c r="A15" s="87"/>
      <c r="B15" s="88" t="s">
        <v>1</v>
      </c>
      <c r="C15" s="88" t="s">
        <v>2</v>
      </c>
      <c r="D15" s="88" t="s">
        <v>3</v>
      </c>
      <c r="E15" s="88" t="s">
        <v>41</v>
      </c>
      <c r="F15" s="88" t="s">
        <v>4</v>
      </c>
      <c r="G15" s="89" t="s">
        <v>5</v>
      </c>
      <c r="H15" s="88" t="s">
        <v>6</v>
      </c>
      <c r="I15" s="88" t="s">
        <v>7</v>
      </c>
      <c r="J15" s="88" t="s">
        <v>8</v>
      </c>
      <c r="K15" s="88" t="s">
        <v>9</v>
      </c>
      <c r="L15" s="89" t="s">
        <v>10</v>
      </c>
      <c r="M15" s="90" t="s">
        <v>11</v>
      </c>
      <c r="N15" s="89" t="s">
        <v>12</v>
      </c>
      <c r="O15" s="90" t="s">
        <v>13</v>
      </c>
      <c r="P15" s="90" t="s">
        <v>85</v>
      </c>
      <c r="Q15" s="88" t="s">
        <v>14</v>
      </c>
      <c r="R15" s="88" t="s">
        <v>15</v>
      </c>
      <c r="S15" s="351"/>
    </row>
    <row r="16" spans="1:20" s="3" customFormat="1" ht="30" customHeight="1">
      <c r="A16" s="150" t="s">
        <v>100</v>
      </c>
      <c r="B16" s="153">
        <f>'シート7（専任1-5）(国年)'!C8+'シート7（専任1-5）(国年)'!C18+'シート7（専任1-5）(国年)'!C28+'シート7（専任1-5）(国年)'!C38+'シート7（専任1-5）(国年)'!C48</f>
        <v>0</v>
      </c>
      <c r="C16" s="153">
        <f>'シート7（専任1-5）(国年)'!D8+'シート7（専任1-5）(国年)'!D18+'シート7（専任1-5）(国年)'!D28+'シート7（専任1-5）(国年)'!D38+'シート7（専任1-5）(国年)'!D48</f>
        <v>0</v>
      </c>
      <c r="D16" s="153">
        <f>'シート7（専任1-5）(国年)'!E8+'シート7（専任1-5）(国年)'!E18+'シート7（専任1-5）(国年)'!E28+'シート7（専任1-5）(国年)'!E38+'シート7（専任1-5）(国年)'!E48</f>
        <v>0</v>
      </c>
      <c r="E16" s="153">
        <f>'シート7（専任1-5）(国年)'!F8+'シート7（専任1-5）(国年)'!F18+'シート7（専任1-5）(国年)'!F28+'シート7（専任1-5）(国年)'!F38+'シート7（専任1-5）(国年)'!F48</f>
        <v>0</v>
      </c>
      <c r="F16" s="153">
        <f>'シート7（専任1-5）(国年)'!G8+'シート7（専任1-5）(国年)'!G18+'シート7（専任1-5）(国年)'!G28+'シート7（専任1-5）(国年)'!G38+'シート7（専任1-5）(国年)'!G48</f>
        <v>0</v>
      </c>
      <c r="G16" s="153">
        <f>'シート7（専任1-5）(国年)'!H8+'シート7（専任1-5）(国年)'!H18+'シート7（専任1-5）(国年)'!H28+'シート7（専任1-5）(国年)'!H38+'シート7（専任1-5）(国年)'!H48</f>
        <v>0</v>
      </c>
      <c r="H16" s="153">
        <f>'シート7（専任1-5）(国年)'!I8+'シート7（専任1-5）(国年)'!I18+'シート7（専任1-5）(国年)'!I28+'シート7（専任1-5）(国年)'!I38+'シート7（専任1-5）(国年)'!I48</f>
        <v>0</v>
      </c>
      <c r="I16" s="153">
        <f>'シート7（専任1-5）(国年)'!J8+'シート7（専任1-5）(国年)'!J18+'シート7（専任1-5）(国年)'!J28+'シート7（専任1-5）(国年)'!J38+'シート7（専任1-5）(国年)'!J48</f>
        <v>0</v>
      </c>
      <c r="J16" s="153">
        <f>'シート7（専任1-5）(国年)'!K8+'シート7（専任1-5）(国年)'!K18+'シート7（専任1-5）(国年)'!K28+'シート7（専任1-5）(国年)'!K38+'シート7（専任1-5）(国年)'!K48</f>
        <v>0</v>
      </c>
      <c r="K16" s="153">
        <f>SUM(C16:J16)</f>
        <v>0</v>
      </c>
      <c r="L16" s="153">
        <f>'シート7（専任1-5）(国年)'!M8+'シート7（専任1-5）(国年)'!M18+'シート7（専任1-5）(国年)'!M28+'シート7（専任1-5）(国年)'!M38+'シート7（専任1-5）(国年)'!M48</f>
        <v>0</v>
      </c>
      <c r="M16" s="153">
        <f>'シート7（専任1-5）(国年)'!N8+'シート7（専任1-5）(国年)'!N18+'シート7（専任1-5）(国年)'!N28+'シート7（専任1-5）(国年)'!N38+'シート7（専任1-5）(国年)'!N48</f>
        <v>0</v>
      </c>
      <c r="N16" s="153">
        <f>'シート7（専任1-5）(国年)'!O8+'シート7（専任1-5）(国年)'!O18+'シート7（専任1-5）(国年)'!O28+'シート7（専任1-5）(国年)'!O38+'シート7（専任1-5）(国年)'!O48</f>
        <v>0</v>
      </c>
      <c r="O16" s="153">
        <f>'シート7（専任1-5）(国年)'!P8+'シート7（専任1-5）(国年)'!P18+'シート7（専任1-5）(国年)'!P28+'シート7（専任1-5）(国年)'!P38+'シート7（専任1-5）(国年)'!P48</f>
        <v>0</v>
      </c>
      <c r="P16" s="153">
        <f>'シート7（専任1-5）(国年)'!Q8+'シート7（専任1-5）(国年)'!Q18+'シート7（専任1-5）(国年)'!Q28+'シート7（専任1-5）(国年)'!Q38+'シート7（専任1-5）(国年)'!Q48</f>
        <v>0</v>
      </c>
      <c r="Q16" s="153">
        <f>SUM(L16:P16)</f>
        <v>0</v>
      </c>
      <c r="R16" s="153">
        <f>B16+K16+Q16</f>
        <v>0</v>
      </c>
      <c r="S16" s="351"/>
    </row>
    <row r="17" spans="1:19" s="3" customFormat="1" ht="37.5" customHeight="1">
      <c r="A17" s="92" t="s">
        <v>111</v>
      </c>
      <c r="B17" s="86"/>
      <c r="C17" s="86"/>
      <c r="D17" s="86"/>
      <c r="E17" s="86"/>
      <c r="F17" s="86"/>
      <c r="G17" s="86"/>
      <c r="H17" s="86"/>
      <c r="I17" s="86"/>
      <c r="J17" s="86"/>
      <c r="K17" s="86"/>
      <c r="L17" s="86"/>
      <c r="M17" s="86"/>
      <c r="N17" s="86"/>
      <c r="O17" s="86"/>
      <c r="P17" s="86"/>
      <c r="Q17" s="86"/>
      <c r="R17" s="86"/>
      <c r="S17" s="351"/>
    </row>
    <row r="18" spans="1:19" ht="24.75" customHeight="1">
      <c r="A18" s="87"/>
      <c r="B18" s="88" t="s">
        <v>1</v>
      </c>
      <c r="C18" s="88" t="s">
        <v>2</v>
      </c>
      <c r="D18" s="88" t="s">
        <v>3</v>
      </c>
      <c r="E18" s="88" t="s">
        <v>41</v>
      </c>
      <c r="F18" s="88" t="s">
        <v>4</v>
      </c>
      <c r="G18" s="89" t="s">
        <v>5</v>
      </c>
      <c r="H18" s="88" t="s">
        <v>6</v>
      </c>
      <c r="I18" s="88" t="s">
        <v>7</v>
      </c>
      <c r="J18" s="88" t="s">
        <v>8</v>
      </c>
      <c r="K18" s="88" t="s">
        <v>9</v>
      </c>
      <c r="L18" s="89" t="s">
        <v>10</v>
      </c>
      <c r="M18" s="90" t="s">
        <v>11</v>
      </c>
      <c r="N18" s="89" t="s">
        <v>12</v>
      </c>
      <c r="O18" s="90" t="s">
        <v>13</v>
      </c>
      <c r="P18" s="90" t="s">
        <v>85</v>
      </c>
      <c r="Q18" s="88" t="s">
        <v>14</v>
      </c>
      <c r="R18" s="88" t="s">
        <v>15</v>
      </c>
    </row>
    <row r="19" spans="1:19" s="3" customFormat="1" ht="30" customHeight="1">
      <c r="A19" s="93" t="s">
        <v>96</v>
      </c>
      <c r="B19" s="91">
        <f>'シート7（専任1-5）(給付金)'!C9+'シート7（専任1-5）(給付金)'!C19+'シート7（専任1-5）(給付金)'!C29+'シート7（専任1-5）(給付金)'!C39+'シート7（専任1-5）(給付金)'!C49</f>
        <v>0</v>
      </c>
      <c r="C19" s="91">
        <f>'シート7（専任1-5）(給付金)'!D9+'シート7（専任1-5）(給付金)'!D19+'シート7（専任1-5）(給付金)'!D29+'シート7（専任1-5）(給付金)'!D39+'シート7（専任1-5）(給付金)'!D49</f>
        <v>0</v>
      </c>
      <c r="D19" s="91">
        <f>'シート7（専任1-5）(給付金)'!E9+'シート7（専任1-5）(給付金)'!E19+'シート7（専任1-5）(給付金)'!E29+'シート7（専任1-5）(給付金)'!E39+'シート7（専任1-5）(給付金)'!E49</f>
        <v>0</v>
      </c>
      <c r="E19" s="91">
        <f>'シート7（専任1-5）(給付金)'!F9+'シート7（専任1-5）(給付金)'!F19+'シート7（専任1-5）(給付金)'!F29+'シート7（専任1-5）(給付金)'!F39+'シート7（専任1-5）(給付金)'!F49</f>
        <v>0</v>
      </c>
      <c r="F19" s="91">
        <f>'シート7（専任1-5）(給付金)'!G9+'シート7（専任1-5）(給付金)'!G19+'シート7（専任1-5）(給付金)'!G29+'シート7（専任1-5）(給付金)'!G39+'シート7（専任1-5）(給付金)'!G49</f>
        <v>0</v>
      </c>
      <c r="G19" s="91">
        <f>'シート7（専任1-5）(給付金)'!H9+'シート7（専任1-5）(給付金)'!H19+'シート7（専任1-5）(給付金)'!H29+'シート7（専任1-5）(給付金)'!H39+'シート7（専任1-5）(給付金)'!H49</f>
        <v>0</v>
      </c>
      <c r="H19" s="91">
        <f>'シート7（専任1-5）(給付金)'!I9+'シート7（専任1-5）(給付金)'!I19+'シート7（専任1-5）(給付金)'!I29+'シート7（専任1-5）(給付金)'!I39+'シート7（専任1-5）(給付金)'!I49</f>
        <v>0</v>
      </c>
      <c r="I19" s="91">
        <f>'シート7（専任1-5）(給付金)'!J9+'シート7（専任1-5）(給付金)'!J19+'シート7（専任1-5）(給付金)'!J29+'シート7（専任1-5）(給付金)'!J39+'シート7（専任1-5）(給付金)'!J49</f>
        <v>0</v>
      </c>
      <c r="J19" s="91">
        <f>'シート7（専任1-5）(給付金)'!K9+'シート7（専任1-5）(給付金)'!K19+'シート7（専任1-5）(給付金)'!K29+'シート7（専任1-5）(給付金)'!K39+'シート7（専任1-5）(給付金)'!K49</f>
        <v>0</v>
      </c>
      <c r="K19" s="91">
        <f>SUM(C19:J19)</f>
        <v>0</v>
      </c>
      <c r="L19" s="91">
        <f>'シート7（専任1-5）(給付金)'!M9+'シート7（専任1-5）(給付金)'!M19+'シート7（専任1-5）(給付金)'!M29+'シート7（専任1-5）(給付金)'!M39+'シート7（専任1-5）(給付金)'!M49</f>
        <v>0</v>
      </c>
      <c r="M19" s="91">
        <f>'シート7（専任1-5）(給付金)'!N9+'シート7（専任1-5）(給付金)'!N19+'シート7（専任1-5）(給付金)'!N29+'シート7（専任1-5）(給付金)'!N39+'シート7（専任1-5）(給付金)'!N49</f>
        <v>0</v>
      </c>
      <c r="N19" s="91">
        <f>'シート7（専任1-5）(給付金)'!O9+'シート7（専任1-5）(給付金)'!O19+'シート7（専任1-5）(給付金)'!O29+'シート7（専任1-5）(給付金)'!O39+'シート7（専任1-5）(給付金)'!O49</f>
        <v>0</v>
      </c>
      <c r="O19" s="91">
        <f>'シート7（専任1-5）(給付金)'!P9+'シート7（専任1-5）(給付金)'!P19+'シート7（専任1-5）(給付金)'!P29+'シート7（専任1-5）(給付金)'!P39+'シート7（専任1-5）(給付金)'!P49</f>
        <v>0</v>
      </c>
      <c r="P19" s="91">
        <f>'シート7（専任1-5）(給付金)'!Q9+'シート7（専任1-5）(給付金)'!Q19+'シート7（専任1-5）(給付金)'!Q29+'シート7（専任1-5）(給付金)'!Q39+'シート7（専任1-5）(給付金)'!Q49</f>
        <v>0</v>
      </c>
      <c r="Q19" s="91">
        <f>SUM(L19:P19)</f>
        <v>0</v>
      </c>
      <c r="R19" s="91">
        <f>B19+K19+Q19</f>
        <v>0</v>
      </c>
    </row>
    <row r="20" spans="1:19" s="3" customFormat="1" ht="37.5" customHeight="1">
      <c r="A20" s="92" t="s">
        <v>111</v>
      </c>
      <c r="B20" s="86"/>
      <c r="C20" s="86"/>
      <c r="D20" s="86"/>
      <c r="E20" s="86"/>
      <c r="F20" s="86"/>
      <c r="G20" s="86"/>
      <c r="H20" s="86"/>
      <c r="I20" s="86"/>
      <c r="J20" s="86"/>
      <c r="K20" s="86"/>
      <c r="L20" s="86"/>
      <c r="M20" s="86"/>
      <c r="N20" s="86"/>
      <c r="O20" s="86"/>
      <c r="P20" s="86"/>
      <c r="Q20" s="86"/>
      <c r="R20" s="86"/>
    </row>
    <row r="21" spans="1:19" ht="24.75" customHeight="1">
      <c r="A21" s="87"/>
      <c r="B21" s="88" t="s">
        <v>1</v>
      </c>
      <c r="C21" s="88" t="s">
        <v>2</v>
      </c>
      <c r="D21" s="88" t="s">
        <v>3</v>
      </c>
      <c r="E21" s="88" t="s">
        <v>41</v>
      </c>
      <c r="F21" s="88" t="s">
        <v>4</v>
      </c>
      <c r="G21" s="89" t="s">
        <v>5</v>
      </c>
      <c r="H21" s="88" t="s">
        <v>6</v>
      </c>
      <c r="I21" s="88" t="s">
        <v>7</v>
      </c>
      <c r="J21" s="88" t="s">
        <v>8</v>
      </c>
      <c r="K21" s="88" t="s">
        <v>9</v>
      </c>
      <c r="L21" s="89" t="s">
        <v>10</v>
      </c>
      <c r="M21" s="90" t="s">
        <v>11</v>
      </c>
      <c r="N21" s="89" t="s">
        <v>12</v>
      </c>
      <c r="O21" s="90" t="s">
        <v>13</v>
      </c>
      <c r="P21" s="90" t="s">
        <v>85</v>
      </c>
      <c r="Q21" s="88" t="s">
        <v>14</v>
      </c>
      <c r="R21" s="88" t="s">
        <v>15</v>
      </c>
    </row>
    <row r="22" spans="1:19" s="3" customFormat="1" ht="30" customHeight="1">
      <c r="A22" s="101" t="s">
        <v>92</v>
      </c>
      <c r="B22" s="153">
        <f>'シート7（専任1-5）(国年)'!C10+'シート7（専任1-5）(国年)'!C20+'シート7（専任1-5）(国年)'!C30+'シート7（専任1-5）(国年)'!C40+'シート7（専任1-5）(国年)'!C50</f>
        <v>0</v>
      </c>
      <c r="C22" s="153">
        <f>'シート7（専任1-5）(国年)'!D10+'シート7（専任1-5）(国年)'!D20+'シート7（専任1-5）(国年)'!D30+'シート7（専任1-5）(国年)'!D40+'シート7（専任1-5）(国年)'!D50</f>
        <v>0</v>
      </c>
      <c r="D22" s="153">
        <f>'シート7（専任1-5）(国年)'!E10+'シート7（専任1-5）(国年)'!E20+'シート7（専任1-5）(国年)'!E30+'シート7（専任1-5）(国年)'!E40+'シート7（専任1-5）(国年)'!E50</f>
        <v>0</v>
      </c>
      <c r="E22" s="153">
        <f>'シート7（専任1-5）(国年)'!F10+'シート7（専任1-5）(国年)'!F20+'シート7（専任1-5）(国年)'!F30+'シート7（専任1-5）(国年)'!F40+'シート7（専任1-5）(国年)'!F50</f>
        <v>0</v>
      </c>
      <c r="F22" s="153">
        <f>'シート7（専任1-5）(国年)'!G10+'シート7（専任1-5）(国年)'!G20+'シート7（専任1-5）(国年)'!G30+'シート7（専任1-5）(国年)'!G40+'シート7（専任1-5）(国年)'!G50</f>
        <v>0</v>
      </c>
      <c r="G22" s="153">
        <f>'シート7（専任1-5）(国年)'!H10+'シート7（専任1-5）(国年)'!H20+'シート7（専任1-5）(国年)'!H30+'シート7（専任1-5）(国年)'!H40+'シート7（専任1-5）(国年)'!H50</f>
        <v>0</v>
      </c>
      <c r="H22" s="153">
        <f>'シート7（専任1-5）(国年)'!I10+'シート7（専任1-5）(国年)'!I20+'シート7（専任1-5）(国年)'!I30+'シート7（専任1-5）(国年)'!I40+'シート7（専任1-5）(国年)'!I50</f>
        <v>0</v>
      </c>
      <c r="I22" s="153">
        <f>'シート7（専任1-5）(国年)'!J10+'シート7（専任1-5）(国年)'!J20+'シート7（専任1-5）(国年)'!J30+'シート7（専任1-5）(国年)'!J40+'シート7（専任1-5）(国年)'!J50</f>
        <v>0</v>
      </c>
      <c r="J22" s="153">
        <f>'シート7（専任1-5）(国年)'!K10+'シート7（専任1-5）(国年)'!K20+'シート7（専任1-5）(国年)'!K30+'シート7（専任1-5）(国年)'!K40+'シート7（専任1-5）(国年)'!K50</f>
        <v>0</v>
      </c>
      <c r="K22" s="153">
        <f>SUM(C22:J22)</f>
        <v>0</v>
      </c>
      <c r="L22" s="153">
        <f>'シート7（専任1-5）(国年)'!M10+'シート7（専任1-5）(国年)'!M20+'シート7（専任1-5）(国年)'!M30+'シート7（専任1-5）(国年)'!M40+'シート7（専任1-5）(国年)'!M50</f>
        <v>0</v>
      </c>
      <c r="M22" s="153">
        <f>'シート7（専任1-5）(国年)'!N10+'シート7（専任1-5）(国年)'!N20+'シート7（専任1-5）(国年)'!N30+'シート7（専任1-5）(国年)'!N40+'シート7（専任1-5）(国年)'!N50</f>
        <v>0</v>
      </c>
      <c r="N22" s="153">
        <f>'シート7（専任1-5）(国年)'!O10+'シート7（専任1-5）(国年)'!O20+'シート7（専任1-5）(国年)'!O30+'シート7（専任1-5）(国年)'!O40+'シート7（専任1-5）(国年)'!O50</f>
        <v>0</v>
      </c>
      <c r="O22" s="153">
        <f>'シート7（専任1-5）(国年)'!P10+'シート7（専任1-5）(国年)'!P20+'シート7（専任1-5）(国年)'!P30+'シート7（専任1-5）(国年)'!P40+'シート7（専任1-5）(国年)'!P50</f>
        <v>0</v>
      </c>
      <c r="P22" s="153">
        <f>'シート7（専任1-5）(国年)'!Q10+'シート7（専任1-5）(国年)'!Q20+'シート7（専任1-5）(国年)'!Q30+'シート7（専任1-5）(国年)'!Q40+'シート7（専任1-5）(国年)'!Q50</f>
        <v>0</v>
      </c>
      <c r="Q22" s="153">
        <f>SUM(L22:P22)</f>
        <v>0</v>
      </c>
      <c r="R22" s="153">
        <f>B22+K22+Q22</f>
        <v>0</v>
      </c>
    </row>
    <row r="23" spans="1:19" s="3" customFormat="1" ht="37.5" customHeight="1">
      <c r="A23" s="99"/>
      <c r="B23" s="100"/>
      <c r="C23" s="100"/>
      <c r="D23" s="100"/>
      <c r="E23" s="100"/>
      <c r="F23" s="100"/>
      <c r="G23" s="100"/>
      <c r="H23" s="100"/>
      <c r="I23" s="100"/>
      <c r="J23" s="100"/>
      <c r="K23" s="100"/>
      <c r="L23" s="100"/>
      <c r="M23" s="100"/>
      <c r="N23" s="100"/>
      <c r="O23" s="100"/>
      <c r="P23" s="100"/>
      <c r="Q23" s="100"/>
      <c r="R23" s="100"/>
    </row>
  </sheetData>
  <sheetProtection formatCells="0"/>
  <mergeCells count="4">
    <mergeCell ref="S9:S11"/>
    <mergeCell ref="R8:T8"/>
    <mergeCell ref="S15:S17"/>
    <mergeCell ref="B1:R2"/>
  </mergeCells>
  <phoneticPr fontId="3"/>
  <pageMargins left="0.70866141732283472" right="0.70866141732283472" top="0.74803149606299213" bottom="0.74803149606299213" header="0.39370078740157483" footer="0.39370078740157483"/>
  <pageSetup paperSize="9" scale="71" orientation="landscape" r:id="rId1"/>
  <headerFooter>
    <oddHeader>&amp;C人件費算出表（国民年金・給付金統合）</oddHeader>
    <oddFooter>&amp;R&amp;A</oddFooter>
  </headerFooter>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9FFCC"/>
    <pageSetUpPr fitToPage="1"/>
  </sheetPr>
  <dimension ref="A1:U50"/>
  <sheetViews>
    <sheetView showGridLines="0" view="pageBreakPreview" zoomScale="80" zoomScaleNormal="100" zoomScaleSheetLayoutView="80" workbookViewId="0">
      <selection activeCell="B8" sqref="B8"/>
    </sheetView>
  </sheetViews>
  <sheetFormatPr defaultColWidth="9" defaultRowHeight="11.25"/>
  <cols>
    <col min="1" max="1" width="10.625" style="31" customWidth="1"/>
    <col min="2" max="2" width="4.875" style="31" customWidth="1"/>
    <col min="3" max="15" width="8.625" style="31" customWidth="1"/>
    <col min="16" max="16" width="8.5" style="31" customWidth="1"/>
    <col min="17" max="17" width="8.125" style="31" customWidth="1"/>
    <col min="18" max="19" width="8.625" style="31" customWidth="1"/>
    <col min="20" max="20" width="9" style="31" customWidth="1"/>
    <col min="21" max="21" width="14.75" style="31" customWidth="1"/>
    <col min="22" max="16384" width="9" style="31"/>
  </cols>
  <sheetData>
    <row r="1" spans="1:21" ht="15" thickBot="1">
      <c r="A1" s="364" t="s">
        <v>109</v>
      </c>
      <c r="B1" s="364"/>
      <c r="C1" s="364"/>
      <c r="D1" s="364"/>
      <c r="E1" s="364"/>
      <c r="F1" s="364"/>
      <c r="G1" s="364"/>
      <c r="H1" s="364"/>
      <c r="I1" s="364"/>
      <c r="J1" s="364"/>
      <c r="K1" s="364"/>
      <c r="L1" s="364"/>
      <c r="M1" s="364"/>
      <c r="N1" s="364"/>
      <c r="O1" s="364"/>
      <c r="P1" s="364"/>
      <c r="Q1" s="364"/>
      <c r="R1" s="364"/>
      <c r="S1" s="364"/>
    </row>
    <row r="2" spans="1:21" ht="15" customHeight="1" thickTop="1" thickBot="1">
      <c r="A2" s="51">
        <v>1</v>
      </c>
      <c r="B2" s="355" t="s">
        <v>86</v>
      </c>
      <c r="C2" s="355"/>
      <c r="D2" s="362"/>
      <c r="E2" s="362"/>
      <c r="F2" s="106" t="s">
        <v>39</v>
      </c>
      <c r="G2" s="97"/>
      <c r="H2" s="125"/>
      <c r="I2" s="107"/>
      <c r="J2" s="106" t="s">
        <v>19</v>
      </c>
      <c r="K2" s="363"/>
      <c r="L2" s="363"/>
      <c r="M2" s="106"/>
      <c r="N2" s="106" t="s">
        <v>20</v>
      </c>
      <c r="O2" s="98">
        <v>0</v>
      </c>
      <c r="P2" s="129">
        <v>0</v>
      </c>
      <c r="Q2" s="4"/>
      <c r="R2" s="36">
        <f>'シート5-1（兼任1-5）'!R2</f>
        <v>46112</v>
      </c>
      <c r="S2" s="4" t="s">
        <v>40</v>
      </c>
    </row>
    <row r="3" spans="1:21" ht="23.25" customHeight="1" thickTop="1" thickBot="1">
      <c r="A3" s="108"/>
      <c r="B3" s="109" t="s">
        <v>22</v>
      </c>
      <c r="C3" s="48" t="s">
        <v>1</v>
      </c>
      <c r="D3" s="122" t="s">
        <v>23</v>
      </c>
      <c r="E3" s="123" t="s">
        <v>3</v>
      </c>
      <c r="F3" s="48" t="s">
        <v>24</v>
      </c>
      <c r="G3" s="122" t="s">
        <v>25</v>
      </c>
      <c r="H3" s="124" t="s">
        <v>5</v>
      </c>
      <c r="I3" s="48" t="s">
        <v>6</v>
      </c>
      <c r="J3" s="48" t="s">
        <v>26</v>
      </c>
      <c r="K3" s="122" t="s">
        <v>8</v>
      </c>
      <c r="L3" s="126" t="s">
        <v>9</v>
      </c>
      <c r="M3" s="49" t="s">
        <v>10</v>
      </c>
      <c r="N3" s="49" t="s">
        <v>11</v>
      </c>
      <c r="O3" s="127" t="s">
        <v>27</v>
      </c>
      <c r="P3" s="128" t="s">
        <v>28</v>
      </c>
      <c r="Q3" s="115" t="s">
        <v>85</v>
      </c>
      <c r="R3" s="110" t="s">
        <v>14</v>
      </c>
      <c r="S3" s="110" t="s">
        <v>15</v>
      </c>
    </row>
    <row r="4" spans="1:21" ht="15.75" customHeight="1" thickTop="1" thickBot="1">
      <c r="A4" s="37" t="s">
        <v>15</v>
      </c>
      <c r="B4" s="144"/>
      <c r="C4" s="105"/>
      <c r="D4" s="105"/>
      <c r="E4" s="105"/>
      <c r="F4" s="105"/>
      <c r="G4" s="105"/>
      <c r="H4" s="105"/>
      <c r="I4" s="105"/>
      <c r="J4" s="105"/>
      <c r="K4" s="105"/>
      <c r="L4" s="121">
        <f>SUM(D4:K4)</f>
        <v>0</v>
      </c>
      <c r="M4" s="105"/>
      <c r="N4" s="105"/>
      <c r="O4" s="105"/>
      <c r="P4" s="118">
        <v>0</v>
      </c>
      <c r="Q4" s="91">
        <v>0</v>
      </c>
      <c r="R4" s="117">
        <f t="shared" ref="R4:R10" si="0">SUM(M4:Q4)</f>
        <v>0</v>
      </c>
      <c r="S4" s="117">
        <f t="shared" ref="S4:S10" si="1">C4+L4+R4</f>
        <v>0</v>
      </c>
      <c r="T4" s="43"/>
      <c r="U4" s="44"/>
    </row>
    <row r="5" spans="1:21" ht="15.75" customHeight="1" thickTop="1" thickBot="1">
      <c r="A5" s="37" t="s">
        <v>16</v>
      </c>
      <c r="B5" s="165"/>
      <c r="C5" s="120">
        <f>ROUND($C$4*$B5,0)</f>
        <v>0</v>
      </c>
      <c r="D5" s="50">
        <f t="shared" ref="D5:D10" si="2">ROUND($D$4*$B5,0)</f>
        <v>0</v>
      </c>
      <c r="E5" s="50">
        <f t="shared" ref="E5:E10" si="3">ROUND($E$4*$B5,0)</f>
        <v>0</v>
      </c>
      <c r="F5" s="50">
        <f t="shared" ref="F5:F10" si="4">ROUND($F$4*$B5,0)</f>
        <v>0</v>
      </c>
      <c r="G5" s="50">
        <f>ROUND($G$4*$B5,0)</f>
        <v>0</v>
      </c>
      <c r="H5" s="50">
        <f t="shared" ref="H5:H10" si="5">ROUND($H$4*$B5,0)</f>
        <v>0</v>
      </c>
      <c r="I5" s="50">
        <f>ROUND($I$4*$B5,0)</f>
        <v>0</v>
      </c>
      <c r="J5" s="50">
        <f t="shared" ref="J5:J10" si="6">ROUND($J$4*$B5,0)</f>
        <v>0</v>
      </c>
      <c r="K5" s="50">
        <f>ROUND($K$4*$B5,0)</f>
        <v>0</v>
      </c>
      <c r="L5" s="116">
        <f>SUM(D5:K5)</f>
        <v>0</v>
      </c>
      <c r="M5" s="50">
        <f t="shared" ref="M5:M10" si="7">ROUND($M$4*$B5,0)</f>
        <v>0</v>
      </c>
      <c r="N5" s="50">
        <f t="shared" ref="N5:N10" si="8">ROUND($N$4*$B5,0)</f>
        <v>0</v>
      </c>
      <c r="O5" s="50">
        <f t="shared" ref="O5:O10" si="9">ROUND($O$4*$B5,0)</f>
        <v>0</v>
      </c>
      <c r="P5" s="117">
        <f>ROUND(P4*B5,0)</f>
        <v>0</v>
      </c>
      <c r="Q5" s="117">
        <f>ROUND(Q4*B5,0)</f>
        <v>0</v>
      </c>
      <c r="R5" s="117">
        <f t="shared" si="0"/>
        <v>0</v>
      </c>
      <c r="S5" s="117">
        <f t="shared" si="1"/>
        <v>0</v>
      </c>
    </row>
    <row r="6" spans="1:21" ht="15.75" customHeight="1" thickTop="1" thickBot="1">
      <c r="A6" s="37" t="s">
        <v>17</v>
      </c>
      <c r="B6" s="166"/>
      <c r="C6" s="118">
        <f t="shared" ref="C6:C10" si="10">ROUND($C$4*$B6,0)</f>
        <v>0</v>
      </c>
      <c r="D6" s="117">
        <f t="shared" si="2"/>
        <v>0</v>
      </c>
      <c r="E6" s="117">
        <f t="shared" si="3"/>
        <v>0</v>
      </c>
      <c r="F6" s="117">
        <f t="shared" si="4"/>
        <v>0</v>
      </c>
      <c r="G6" s="117">
        <f t="shared" ref="G6:G10" si="11">ROUND($G$4*$B6,0)</f>
        <v>0</v>
      </c>
      <c r="H6" s="117">
        <f t="shared" si="5"/>
        <v>0</v>
      </c>
      <c r="I6" s="117">
        <f t="shared" ref="I6:I10" si="12">ROUND($I$4*$B6,0)</f>
        <v>0</v>
      </c>
      <c r="J6" s="117">
        <f t="shared" si="6"/>
        <v>0</v>
      </c>
      <c r="K6" s="117">
        <f t="shared" ref="K6:K10" si="13">ROUND($K$4*$B6,0)</f>
        <v>0</v>
      </c>
      <c r="L6" s="116">
        <f t="shared" ref="L6:L10" si="14">SUM(D6:K6)</f>
        <v>0</v>
      </c>
      <c r="M6" s="117">
        <f t="shared" si="7"/>
        <v>0</v>
      </c>
      <c r="N6" s="117">
        <f t="shared" si="8"/>
        <v>0</v>
      </c>
      <c r="O6" s="117">
        <f t="shared" si="9"/>
        <v>0</v>
      </c>
      <c r="P6" s="117">
        <f>ROUND(P4*B6,0)</f>
        <v>0</v>
      </c>
      <c r="Q6" s="117">
        <f>ROUND(Q4*B6,0)</f>
        <v>0</v>
      </c>
      <c r="R6" s="117">
        <f t="shared" si="0"/>
        <v>0</v>
      </c>
      <c r="S6" s="117">
        <f t="shared" si="1"/>
        <v>0</v>
      </c>
    </row>
    <row r="7" spans="1:21" ht="15.75" customHeight="1" thickTop="1" thickBot="1">
      <c r="A7" s="37" t="s">
        <v>18</v>
      </c>
      <c r="B7" s="166"/>
      <c r="C7" s="118">
        <f t="shared" si="10"/>
        <v>0</v>
      </c>
      <c r="D7" s="117">
        <f t="shared" si="2"/>
        <v>0</v>
      </c>
      <c r="E7" s="117">
        <f t="shared" si="3"/>
        <v>0</v>
      </c>
      <c r="F7" s="117">
        <f t="shared" si="4"/>
        <v>0</v>
      </c>
      <c r="G7" s="117">
        <f t="shared" si="11"/>
        <v>0</v>
      </c>
      <c r="H7" s="117">
        <f t="shared" si="5"/>
        <v>0</v>
      </c>
      <c r="I7" s="117">
        <f t="shared" si="12"/>
        <v>0</v>
      </c>
      <c r="J7" s="117">
        <f t="shared" si="6"/>
        <v>0</v>
      </c>
      <c r="K7" s="117">
        <f t="shared" si="13"/>
        <v>0</v>
      </c>
      <c r="L7" s="116">
        <f t="shared" si="14"/>
        <v>0</v>
      </c>
      <c r="M7" s="117">
        <f t="shared" si="7"/>
        <v>0</v>
      </c>
      <c r="N7" s="117">
        <f t="shared" si="8"/>
        <v>0</v>
      </c>
      <c r="O7" s="117">
        <f t="shared" si="9"/>
        <v>0</v>
      </c>
      <c r="P7" s="117">
        <f>ROUND(P4*B7,0)</f>
        <v>0</v>
      </c>
      <c r="Q7" s="117">
        <f>ROUND(Q4*B7,0)</f>
        <v>0</v>
      </c>
      <c r="R7" s="117">
        <f t="shared" si="0"/>
        <v>0</v>
      </c>
      <c r="S7" s="117">
        <f t="shared" si="1"/>
        <v>0</v>
      </c>
    </row>
    <row r="8" spans="1:21" ht="15.75" customHeight="1" thickTop="1">
      <c r="A8" s="155" t="s">
        <v>93</v>
      </c>
      <c r="B8" s="167">
        <v>0</v>
      </c>
      <c r="C8" s="118">
        <f t="shared" si="10"/>
        <v>0</v>
      </c>
      <c r="D8" s="91">
        <f t="shared" si="2"/>
        <v>0</v>
      </c>
      <c r="E8" s="91">
        <f t="shared" si="3"/>
        <v>0</v>
      </c>
      <c r="F8" s="91">
        <f t="shared" si="4"/>
        <v>0</v>
      </c>
      <c r="G8" s="91">
        <f t="shared" si="11"/>
        <v>0</v>
      </c>
      <c r="H8" s="91">
        <f t="shared" si="5"/>
        <v>0</v>
      </c>
      <c r="I8" s="91">
        <f t="shared" si="12"/>
        <v>0</v>
      </c>
      <c r="J8" s="91">
        <f t="shared" si="6"/>
        <v>0</v>
      </c>
      <c r="K8" s="91">
        <f t="shared" si="13"/>
        <v>0</v>
      </c>
      <c r="L8" s="154">
        <f t="shared" si="14"/>
        <v>0</v>
      </c>
      <c r="M8" s="91">
        <f t="shared" si="7"/>
        <v>0</v>
      </c>
      <c r="N8" s="91">
        <f t="shared" si="8"/>
        <v>0</v>
      </c>
      <c r="O8" s="91">
        <f t="shared" si="9"/>
        <v>0</v>
      </c>
      <c r="P8" s="91">
        <f>ROUND(P4*B8,0)</f>
        <v>0</v>
      </c>
      <c r="Q8" s="91">
        <f>ROUND(Q4*B8,0)</f>
        <v>0</v>
      </c>
      <c r="R8" s="91">
        <f t="shared" si="0"/>
        <v>0</v>
      </c>
      <c r="S8" s="91">
        <f t="shared" si="1"/>
        <v>0</v>
      </c>
    </row>
    <row r="9" spans="1:21" ht="15.75" customHeight="1">
      <c r="A9" s="37" t="s">
        <v>96</v>
      </c>
      <c r="B9" s="161">
        <v>0</v>
      </c>
      <c r="C9" s="118">
        <f t="shared" si="10"/>
        <v>0</v>
      </c>
      <c r="D9" s="91">
        <f t="shared" si="2"/>
        <v>0</v>
      </c>
      <c r="E9" s="91">
        <f t="shared" si="3"/>
        <v>0</v>
      </c>
      <c r="F9" s="91">
        <f t="shared" si="4"/>
        <v>0</v>
      </c>
      <c r="G9" s="91">
        <f t="shared" si="11"/>
        <v>0</v>
      </c>
      <c r="H9" s="91">
        <f t="shared" si="5"/>
        <v>0</v>
      </c>
      <c r="I9" s="91">
        <f t="shared" si="12"/>
        <v>0</v>
      </c>
      <c r="J9" s="91">
        <f t="shared" si="6"/>
        <v>0</v>
      </c>
      <c r="K9" s="91">
        <f t="shared" si="13"/>
        <v>0</v>
      </c>
      <c r="L9" s="154">
        <f t="shared" si="14"/>
        <v>0</v>
      </c>
      <c r="M9" s="91">
        <f t="shared" si="7"/>
        <v>0</v>
      </c>
      <c r="N9" s="91">
        <f t="shared" si="8"/>
        <v>0</v>
      </c>
      <c r="O9" s="91">
        <f t="shared" si="9"/>
        <v>0</v>
      </c>
      <c r="P9" s="91">
        <f>ROUND(P4*B9,0)</f>
        <v>0</v>
      </c>
      <c r="Q9" s="91">
        <f>ROUND(Q4*B9,0)</f>
        <v>0</v>
      </c>
      <c r="R9" s="91">
        <f t="shared" si="0"/>
        <v>0</v>
      </c>
      <c r="S9" s="91">
        <f t="shared" si="1"/>
        <v>0</v>
      </c>
    </row>
    <row r="10" spans="1:21" ht="15.75" customHeight="1">
      <c r="A10" s="155" t="s">
        <v>92</v>
      </c>
      <c r="B10" s="161">
        <v>0</v>
      </c>
      <c r="C10" s="118">
        <f t="shared" si="10"/>
        <v>0</v>
      </c>
      <c r="D10" s="91">
        <f t="shared" si="2"/>
        <v>0</v>
      </c>
      <c r="E10" s="91">
        <f t="shared" si="3"/>
        <v>0</v>
      </c>
      <c r="F10" s="91">
        <f t="shared" si="4"/>
        <v>0</v>
      </c>
      <c r="G10" s="91">
        <f t="shared" si="11"/>
        <v>0</v>
      </c>
      <c r="H10" s="91">
        <f t="shared" si="5"/>
        <v>0</v>
      </c>
      <c r="I10" s="91">
        <f t="shared" si="12"/>
        <v>0</v>
      </c>
      <c r="J10" s="91">
        <f t="shared" si="6"/>
        <v>0</v>
      </c>
      <c r="K10" s="91">
        <f t="shared" si="13"/>
        <v>0</v>
      </c>
      <c r="L10" s="154">
        <f t="shared" si="14"/>
        <v>0</v>
      </c>
      <c r="M10" s="91">
        <f t="shared" si="7"/>
        <v>0</v>
      </c>
      <c r="N10" s="91">
        <f t="shared" si="8"/>
        <v>0</v>
      </c>
      <c r="O10" s="91">
        <f t="shared" si="9"/>
        <v>0</v>
      </c>
      <c r="P10" s="91">
        <f>ROUND(P4*B10,0)</f>
        <v>0</v>
      </c>
      <c r="Q10" s="91">
        <f>ROUND(Q4*B10,0)</f>
        <v>0</v>
      </c>
      <c r="R10" s="91">
        <f t="shared" si="0"/>
        <v>0</v>
      </c>
      <c r="S10" s="91">
        <f t="shared" si="1"/>
        <v>0</v>
      </c>
    </row>
    <row r="11" spans="1:21" ht="5.25" customHeight="1" thickBot="1">
      <c r="A11" s="38"/>
      <c r="B11" s="39"/>
      <c r="C11" s="5"/>
      <c r="D11" s="4"/>
      <c r="E11" s="4"/>
      <c r="F11" s="4"/>
      <c r="G11" s="4"/>
      <c r="H11" s="4"/>
      <c r="I11" s="4"/>
      <c r="J11" s="4"/>
      <c r="K11" s="4"/>
      <c r="L11" s="4"/>
      <c r="M11" s="4"/>
      <c r="N11" s="4"/>
      <c r="O11" s="4"/>
      <c r="P11" s="4"/>
      <c r="Q11" s="4"/>
      <c r="R11" s="4"/>
      <c r="S11" s="4"/>
    </row>
    <row r="12" spans="1:21" ht="15" customHeight="1" thickTop="1" thickBot="1">
      <c r="A12" s="51">
        <v>2</v>
      </c>
      <c r="B12" s="355" t="s">
        <v>86</v>
      </c>
      <c r="C12" s="355"/>
      <c r="D12" s="362"/>
      <c r="E12" s="362"/>
      <c r="F12" s="106" t="s">
        <v>39</v>
      </c>
      <c r="G12" s="97"/>
      <c r="H12" s="125"/>
      <c r="I12" s="107"/>
      <c r="J12" s="106" t="s">
        <v>19</v>
      </c>
      <c r="K12" s="363"/>
      <c r="L12" s="363"/>
      <c r="M12" s="106"/>
      <c r="N12" s="106" t="s">
        <v>20</v>
      </c>
      <c r="O12" s="98">
        <v>0</v>
      </c>
      <c r="P12" s="129">
        <v>0</v>
      </c>
      <c r="Q12" s="4"/>
      <c r="R12" s="36">
        <f>R2</f>
        <v>46112</v>
      </c>
      <c r="S12" s="4" t="s">
        <v>40</v>
      </c>
    </row>
    <row r="13" spans="1:21" ht="24" thickTop="1" thickBot="1">
      <c r="A13" s="108"/>
      <c r="B13" s="109" t="s">
        <v>22</v>
      </c>
      <c r="C13" s="48" t="s">
        <v>1</v>
      </c>
      <c r="D13" s="122" t="s">
        <v>23</v>
      </c>
      <c r="E13" s="123" t="s">
        <v>3</v>
      </c>
      <c r="F13" s="48" t="s">
        <v>24</v>
      </c>
      <c r="G13" s="122" t="s">
        <v>25</v>
      </c>
      <c r="H13" s="124" t="s">
        <v>5</v>
      </c>
      <c r="I13" s="48" t="s">
        <v>6</v>
      </c>
      <c r="J13" s="48" t="s">
        <v>26</v>
      </c>
      <c r="K13" s="122" t="s">
        <v>8</v>
      </c>
      <c r="L13" s="126" t="s">
        <v>9</v>
      </c>
      <c r="M13" s="49" t="s">
        <v>10</v>
      </c>
      <c r="N13" s="49" t="s">
        <v>11</v>
      </c>
      <c r="O13" s="127" t="s">
        <v>27</v>
      </c>
      <c r="P13" s="128" t="s">
        <v>28</v>
      </c>
      <c r="Q13" s="115" t="s">
        <v>85</v>
      </c>
      <c r="R13" s="110" t="s">
        <v>14</v>
      </c>
      <c r="S13" s="110" t="s">
        <v>15</v>
      </c>
    </row>
    <row r="14" spans="1:21" ht="15.75" customHeight="1" thickTop="1" thickBot="1">
      <c r="A14" s="37" t="s">
        <v>15</v>
      </c>
      <c r="B14" s="119"/>
      <c r="C14" s="105"/>
      <c r="D14" s="105"/>
      <c r="E14" s="105"/>
      <c r="F14" s="105"/>
      <c r="G14" s="105"/>
      <c r="H14" s="105"/>
      <c r="I14" s="105"/>
      <c r="J14" s="105"/>
      <c r="K14" s="105"/>
      <c r="L14" s="121">
        <f>SUM(D14:K14)</f>
        <v>0</v>
      </c>
      <c r="M14" s="105"/>
      <c r="N14" s="105"/>
      <c r="O14" s="105"/>
      <c r="P14" s="118">
        <v>0</v>
      </c>
      <c r="Q14" s="91">
        <v>0</v>
      </c>
      <c r="R14" s="117">
        <f>SUM(M14:Q14)</f>
        <v>0</v>
      </c>
      <c r="S14" s="117">
        <f>C14+L14+R14</f>
        <v>0</v>
      </c>
    </row>
    <row r="15" spans="1:21" ht="15.75" customHeight="1" thickTop="1" thickBot="1">
      <c r="A15" s="37" t="s">
        <v>16</v>
      </c>
      <c r="B15" s="165"/>
      <c r="C15" s="120">
        <f>ROUND($C$14*$B15,0)</f>
        <v>0</v>
      </c>
      <c r="D15" s="50">
        <f t="shared" ref="D15:D20" si="15">ROUND($D$14*$B15,0)</f>
        <v>0</v>
      </c>
      <c r="E15" s="50">
        <f>ROUND($E$14*$B15,0)</f>
        <v>0</v>
      </c>
      <c r="F15" s="50">
        <f>ROUND($F$14*$B15,0)</f>
        <v>0</v>
      </c>
      <c r="G15" s="50">
        <f>ROUND($G$14*$B15,0)</f>
        <v>0</v>
      </c>
      <c r="H15" s="50">
        <f>ROUND($H$14*$B15,0)</f>
        <v>0</v>
      </c>
      <c r="I15" s="50">
        <f>ROUND($I$14*$B15,0)</f>
        <v>0</v>
      </c>
      <c r="J15" s="50">
        <f>ROUND($J$14*$B15,0)</f>
        <v>0</v>
      </c>
      <c r="K15" s="50">
        <f>ROUND($K$14*$B15,0)</f>
        <v>0</v>
      </c>
      <c r="L15" s="116">
        <f>SUM(D15:K15)</f>
        <v>0</v>
      </c>
      <c r="M15" s="50">
        <f>ROUND($M$14*$B15,0)</f>
        <v>0</v>
      </c>
      <c r="N15" s="50">
        <f>ROUND($N$14*$B15,0)</f>
        <v>0</v>
      </c>
      <c r="O15" s="50">
        <f>ROUND($O$14*$B15,0)</f>
        <v>0</v>
      </c>
      <c r="P15" s="117">
        <f>ROUND(P14*B15,0)</f>
        <v>0</v>
      </c>
      <c r="Q15" s="117">
        <f>ROUND(Q14*B15,0)</f>
        <v>0</v>
      </c>
      <c r="R15" s="117">
        <f>SUM(M15:Q15)</f>
        <v>0</v>
      </c>
      <c r="S15" s="117">
        <f>C15+L15+R15</f>
        <v>0</v>
      </c>
    </row>
    <row r="16" spans="1:21" ht="15.75" customHeight="1" thickTop="1" thickBot="1">
      <c r="A16" s="37" t="s">
        <v>17</v>
      </c>
      <c r="B16" s="166"/>
      <c r="C16" s="118">
        <f>ROUND($C$14*$B16,0)</f>
        <v>0</v>
      </c>
      <c r="D16" s="117">
        <f t="shared" si="15"/>
        <v>0</v>
      </c>
      <c r="E16" s="117">
        <f>ROUND($E$14*$B16,0)</f>
        <v>0</v>
      </c>
      <c r="F16" s="117">
        <f>ROUND($F$14*$B16,0)</f>
        <v>0</v>
      </c>
      <c r="G16" s="117">
        <f>ROUND($G$14*$B16,0)</f>
        <v>0</v>
      </c>
      <c r="H16" s="117">
        <f>ROUND($H$14*$B16,0)</f>
        <v>0</v>
      </c>
      <c r="I16" s="117">
        <f>ROUND($I$14*$B16,0)</f>
        <v>0</v>
      </c>
      <c r="J16" s="117">
        <f>ROUND($J$14*$B16,0)</f>
        <v>0</v>
      </c>
      <c r="K16" s="117">
        <f>ROUND($K$14*$B16,0)</f>
        <v>0</v>
      </c>
      <c r="L16" s="116">
        <f>SUM(D16:K16)</f>
        <v>0</v>
      </c>
      <c r="M16" s="117">
        <f>ROUND($M$14*$B16,0)</f>
        <v>0</v>
      </c>
      <c r="N16" s="117">
        <f>ROUND($N$14*$B16,0)</f>
        <v>0</v>
      </c>
      <c r="O16" s="117">
        <f>ROUND($O$14*$B16,0)</f>
        <v>0</v>
      </c>
      <c r="P16" s="117">
        <f>ROUND(P14*B16,0)</f>
        <v>0</v>
      </c>
      <c r="Q16" s="117">
        <f>ROUND(Q14*B16,0)</f>
        <v>0</v>
      </c>
      <c r="R16" s="117">
        <f>SUM(M16:Q16)</f>
        <v>0</v>
      </c>
      <c r="S16" s="117">
        <f>C16+L16+R16</f>
        <v>0</v>
      </c>
    </row>
    <row r="17" spans="1:19" ht="15.75" customHeight="1" thickTop="1" thickBot="1">
      <c r="A17" s="37" t="s">
        <v>18</v>
      </c>
      <c r="B17" s="166"/>
      <c r="C17" s="118">
        <f t="shared" ref="C17:C20" si="16">ROUND($C$14*$B17,0)</f>
        <v>0</v>
      </c>
      <c r="D17" s="117">
        <f t="shared" si="15"/>
        <v>0</v>
      </c>
      <c r="E17" s="117">
        <f>ROUND($E$14*$B17,0)</f>
        <v>0</v>
      </c>
      <c r="F17" s="117">
        <f>ROUND($F$14*$B17,0)</f>
        <v>0</v>
      </c>
      <c r="G17" s="117">
        <f>ROUND($G$14*$B17,0)</f>
        <v>0</v>
      </c>
      <c r="H17" s="117">
        <f>ROUND($H$14*$B17,0)</f>
        <v>0</v>
      </c>
      <c r="I17" s="117">
        <f>ROUND($I$14*$B17,0)</f>
        <v>0</v>
      </c>
      <c r="J17" s="117">
        <f>ROUND($J$14*$B17,0)</f>
        <v>0</v>
      </c>
      <c r="K17" s="117">
        <f>ROUND($K$14*$B17,0)</f>
        <v>0</v>
      </c>
      <c r="L17" s="116">
        <f>SUM(D17:K17)</f>
        <v>0</v>
      </c>
      <c r="M17" s="117">
        <f>ROUND($M$14*$B17,0)</f>
        <v>0</v>
      </c>
      <c r="N17" s="117">
        <f>ROUND($N$14*$B17,0)</f>
        <v>0</v>
      </c>
      <c r="O17" s="117">
        <f>ROUND($O$14*$B17,0)</f>
        <v>0</v>
      </c>
      <c r="P17" s="117">
        <f>ROUND(P14*B17,0)</f>
        <v>0</v>
      </c>
      <c r="Q17" s="117">
        <f>ROUND(Q14*B17,0)</f>
        <v>0</v>
      </c>
      <c r="R17" s="117">
        <f>SUM(M17:Q17)</f>
        <v>0</v>
      </c>
      <c r="S17" s="117">
        <f>C17+L17+R17</f>
        <v>0</v>
      </c>
    </row>
    <row r="18" spans="1:19" ht="15.75" customHeight="1" thickTop="1">
      <c r="A18" s="155" t="s">
        <v>93</v>
      </c>
      <c r="B18" s="167">
        <v>0</v>
      </c>
      <c r="C18" s="118">
        <f t="shared" si="16"/>
        <v>0</v>
      </c>
      <c r="D18" s="117">
        <f t="shared" si="15"/>
        <v>0</v>
      </c>
      <c r="E18" s="117">
        <f t="shared" ref="E18:E20" si="17">ROUND($E$14*$B18,0)</f>
        <v>0</v>
      </c>
      <c r="F18" s="117">
        <f t="shared" ref="F18:F20" si="18">ROUND($F$14*$B18,0)</f>
        <v>0</v>
      </c>
      <c r="G18" s="117">
        <f t="shared" ref="G18:G20" si="19">ROUND($G$14*$B18,0)</f>
        <v>0</v>
      </c>
      <c r="H18" s="117">
        <f t="shared" ref="H18:H20" si="20">ROUND($H$14*$B18,0)</f>
        <v>0</v>
      </c>
      <c r="I18" s="117">
        <f t="shared" ref="I18:I20" si="21">ROUND($I$14*$B18,0)</f>
        <v>0</v>
      </c>
      <c r="J18" s="117">
        <f t="shared" ref="J18:J20" si="22">ROUND($J$14*$B18,0)</f>
        <v>0</v>
      </c>
      <c r="K18" s="117">
        <f t="shared" ref="K18:K20" si="23">ROUND($K$14*$B18,0)</f>
        <v>0</v>
      </c>
      <c r="L18" s="116">
        <f t="shared" ref="L18:L20" si="24">SUM(D18:K18)</f>
        <v>0</v>
      </c>
      <c r="M18" s="117">
        <f t="shared" ref="M18:M20" si="25">ROUND($M$14*$B18,0)</f>
        <v>0</v>
      </c>
      <c r="N18" s="117">
        <f t="shared" ref="N18:N20" si="26">ROUND($N$14*$B18,0)</f>
        <v>0</v>
      </c>
      <c r="O18" s="117">
        <f t="shared" ref="O18:O20" si="27">ROUND($O$14*$B18,0)</f>
        <v>0</v>
      </c>
      <c r="P18" s="117">
        <f>ROUND(P14*B18,0)</f>
        <v>0</v>
      </c>
      <c r="Q18" s="117">
        <f>ROUND(Q14*B18,0)</f>
        <v>0</v>
      </c>
      <c r="R18" s="117">
        <f t="shared" ref="R18:R20" si="28">SUM(M18:Q18)</f>
        <v>0</v>
      </c>
      <c r="S18" s="117">
        <f t="shared" ref="S18:S20" si="29">C18+L18+R18</f>
        <v>0</v>
      </c>
    </row>
    <row r="19" spans="1:19" ht="15.75" customHeight="1">
      <c r="A19" s="37" t="s">
        <v>96</v>
      </c>
      <c r="B19" s="161">
        <v>0</v>
      </c>
      <c r="C19" s="118">
        <f t="shared" si="16"/>
        <v>0</v>
      </c>
      <c r="D19" s="117">
        <f t="shared" si="15"/>
        <v>0</v>
      </c>
      <c r="E19" s="117">
        <f t="shared" si="17"/>
        <v>0</v>
      </c>
      <c r="F19" s="117">
        <f t="shared" si="18"/>
        <v>0</v>
      </c>
      <c r="G19" s="117">
        <f t="shared" si="19"/>
        <v>0</v>
      </c>
      <c r="H19" s="117">
        <f t="shared" si="20"/>
        <v>0</v>
      </c>
      <c r="I19" s="117">
        <f t="shared" si="21"/>
        <v>0</v>
      </c>
      <c r="J19" s="117">
        <f t="shared" si="22"/>
        <v>0</v>
      </c>
      <c r="K19" s="117">
        <f t="shared" si="23"/>
        <v>0</v>
      </c>
      <c r="L19" s="116">
        <f t="shared" si="24"/>
        <v>0</v>
      </c>
      <c r="M19" s="117">
        <f t="shared" si="25"/>
        <v>0</v>
      </c>
      <c r="N19" s="117">
        <f t="shared" si="26"/>
        <v>0</v>
      </c>
      <c r="O19" s="117">
        <f t="shared" si="27"/>
        <v>0</v>
      </c>
      <c r="P19" s="117">
        <f>ROUND(P14*B19,0)</f>
        <v>0</v>
      </c>
      <c r="Q19" s="117">
        <f>ROUND(Q14*B19,0)</f>
        <v>0</v>
      </c>
      <c r="R19" s="117">
        <f t="shared" si="28"/>
        <v>0</v>
      </c>
      <c r="S19" s="117">
        <f t="shared" si="29"/>
        <v>0</v>
      </c>
    </row>
    <row r="20" spans="1:19" ht="15.75" customHeight="1">
      <c r="A20" s="155" t="s">
        <v>92</v>
      </c>
      <c r="B20" s="161">
        <v>0</v>
      </c>
      <c r="C20" s="118">
        <f t="shared" si="16"/>
        <v>0</v>
      </c>
      <c r="D20" s="117">
        <f t="shared" si="15"/>
        <v>0</v>
      </c>
      <c r="E20" s="117">
        <f t="shared" si="17"/>
        <v>0</v>
      </c>
      <c r="F20" s="117">
        <f t="shared" si="18"/>
        <v>0</v>
      </c>
      <c r="G20" s="117">
        <f t="shared" si="19"/>
        <v>0</v>
      </c>
      <c r="H20" s="117">
        <f t="shared" si="20"/>
        <v>0</v>
      </c>
      <c r="I20" s="117">
        <f t="shared" si="21"/>
        <v>0</v>
      </c>
      <c r="J20" s="117">
        <f t="shared" si="22"/>
        <v>0</v>
      </c>
      <c r="K20" s="117">
        <f t="shared" si="23"/>
        <v>0</v>
      </c>
      <c r="L20" s="116">
        <f t="shared" si="24"/>
        <v>0</v>
      </c>
      <c r="M20" s="117">
        <f t="shared" si="25"/>
        <v>0</v>
      </c>
      <c r="N20" s="117">
        <f t="shared" si="26"/>
        <v>0</v>
      </c>
      <c r="O20" s="117">
        <f t="shared" si="27"/>
        <v>0</v>
      </c>
      <c r="P20" s="117">
        <f>ROUND(P14*B20,0)</f>
        <v>0</v>
      </c>
      <c r="Q20" s="117">
        <f>ROUND(Q14*B20,0)</f>
        <v>0</v>
      </c>
      <c r="R20" s="117">
        <f t="shared" si="28"/>
        <v>0</v>
      </c>
      <c r="S20" s="117">
        <f t="shared" si="29"/>
        <v>0</v>
      </c>
    </row>
    <row r="21" spans="1:19" ht="12" thickBot="1">
      <c r="B21" s="4"/>
    </row>
    <row r="22" spans="1:19" ht="15" customHeight="1" thickTop="1" thickBot="1">
      <c r="A22" s="51">
        <v>3</v>
      </c>
      <c r="B22" s="355" t="s">
        <v>86</v>
      </c>
      <c r="C22" s="355"/>
      <c r="D22" s="362"/>
      <c r="E22" s="362"/>
      <c r="F22" s="106" t="s">
        <v>39</v>
      </c>
      <c r="G22" s="97"/>
      <c r="H22" s="125"/>
      <c r="I22" s="107"/>
      <c r="J22" s="106" t="s">
        <v>19</v>
      </c>
      <c r="K22" s="363"/>
      <c r="L22" s="363"/>
      <c r="M22" s="106"/>
      <c r="N22" s="106" t="s">
        <v>20</v>
      </c>
      <c r="O22" s="98">
        <v>0</v>
      </c>
      <c r="P22" s="129">
        <v>0</v>
      </c>
      <c r="Q22" s="4"/>
      <c r="R22" s="36">
        <f>R12</f>
        <v>46112</v>
      </c>
      <c r="S22" s="4" t="s">
        <v>40</v>
      </c>
    </row>
    <row r="23" spans="1:19" ht="22.5" customHeight="1" thickTop="1" thickBot="1">
      <c r="A23" s="108"/>
      <c r="B23" s="109" t="s">
        <v>22</v>
      </c>
      <c r="C23" s="48" t="s">
        <v>1</v>
      </c>
      <c r="D23" s="122" t="s">
        <v>23</v>
      </c>
      <c r="E23" s="123" t="s">
        <v>3</v>
      </c>
      <c r="F23" s="48" t="s">
        <v>24</v>
      </c>
      <c r="G23" s="122" t="s">
        <v>25</v>
      </c>
      <c r="H23" s="124" t="s">
        <v>5</v>
      </c>
      <c r="I23" s="48" t="s">
        <v>6</v>
      </c>
      <c r="J23" s="48" t="s">
        <v>26</v>
      </c>
      <c r="K23" s="122" t="s">
        <v>8</v>
      </c>
      <c r="L23" s="126" t="s">
        <v>9</v>
      </c>
      <c r="M23" s="49" t="s">
        <v>10</v>
      </c>
      <c r="N23" s="49" t="s">
        <v>11</v>
      </c>
      <c r="O23" s="127" t="s">
        <v>27</v>
      </c>
      <c r="P23" s="128" t="s">
        <v>28</v>
      </c>
      <c r="Q23" s="115" t="s">
        <v>85</v>
      </c>
      <c r="R23" s="110" t="s">
        <v>14</v>
      </c>
      <c r="S23" s="110" t="s">
        <v>15</v>
      </c>
    </row>
    <row r="24" spans="1:19" ht="15.75" customHeight="1" thickTop="1" thickBot="1">
      <c r="A24" s="37" t="s">
        <v>15</v>
      </c>
      <c r="B24" s="119"/>
      <c r="C24" s="105"/>
      <c r="D24" s="105"/>
      <c r="E24" s="105"/>
      <c r="F24" s="105"/>
      <c r="G24" s="105"/>
      <c r="H24" s="105"/>
      <c r="I24" s="105"/>
      <c r="J24" s="105"/>
      <c r="K24" s="105"/>
      <c r="L24" s="121">
        <f>SUM(D24:K24)</f>
        <v>0</v>
      </c>
      <c r="M24" s="105"/>
      <c r="N24" s="105"/>
      <c r="O24" s="105"/>
      <c r="P24" s="118">
        <v>0</v>
      </c>
      <c r="Q24" s="91">
        <v>0</v>
      </c>
      <c r="R24" s="117">
        <f>SUM(M24:Q24)</f>
        <v>0</v>
      </c>
      <c r="S24" s="117">
        <f>C24+L24+R24</f>
        <v>0</v>
      </c>
    </row>
    <row r="25" spans="1:19" ht="15.75" customHeight="1" thickTop="1" thickBot="1">
      <c r="A25" s="37" t="s">
        <v>16</v>
      </c>
      <c r="B25" s="165"/>
      <c r="C25" s="120">
        <f>ROUND($C$24*$B25,0)</f>
        <v>0</v>
      </c>
      <c r="D25" s="50">
        <f t="shared" ref="D25:D30" si="30">ROUND($D$24*$B25,0)</f>
        <v>0</v>
      </c>
      <c r="E25" s="50">
        <f t="shared" ref="E25:E30" si="31">ROUND($E$24*$B25,0)</f>
        <v>0</v>
      </c>
      <c r="F25" s="50">
        <f t="shared" ref="F25:F30" si="32">ROUND($F$24*$B25,0)</f>
        <v>0</v>
      </c>
      <c r="G25" s="50">
        <f t="shared" ref="G25:G30" si="33">ROUND($G$24*$B25,0)</f>
        <v>0</v>
      </c>
      <c r="H25" s="50">
        <f t="shared" ref="H25:H30" si="34">ROUND($H$24*$B25,0)</f>
        <v>0</v>
      </c>
      <c r="I25" s="50">
        <f t="shared" ref="I25:I30" si="35">ROUND($I$24*$B25,0)</f>
        <v>0</v>
      </c>
      <c r="J25" s="50">
        <f t="shared" ref="J25:J30" si="36">ROUND($J$24*$B25,0)</f>
        <v>0</v>
      </c>
      <c r="K25" s="50">
        <f>ROUND($K$24*$B25,0)</f>
        <v>0</v>
      </c>
      <c r="L25" s="116">
        <f>SUM(D25:K25)</f>
        <v>0</v>
      </c>
      <c r="M25" s="50">
        <f t="shared" ref="M25:M30" si="37">ROUND($M$24*$B25,0)</f>
        <v>0</v>
      </c>
      <c r="N25" s="50">
        <f t="shared" ref="N25:N30" si="38">ROUND($N$24*$B25,0)</f>
        <v>0</v>
      </c>
      <c r="O25" s="50">
        <f t="shared" ref="O25:O30" si="39">ROUND($O$24*$B25,0)</f>
        <v>0</v>
      </c>
      <c r="P25" s="117">
        <f>ROUND(P24*B25,0)</f>
        <v>0</v>
      </c>
      <c r="Q25" s="117">
        <f>ROUND(Q24*B25,0)</f>
        <v>0</v>
      </c>
      <c r="R25" s="117">
        <f>SUM(M25:Q25)</f>
        <v>0</v>
      </c>
      <c r="S25" s="117">
        <f>C25+L25+R25</f>
        <v>0</v>
      </c>
    </row>
    <row r="26" spans="1:19" ht="15.75" customHeight="1" thickTop="1" thickBot="1">
      <c r="A26" s="37" t="s">
        <v>17</v>
      </c>
      <c r="B26" s="165"/>
      <c r="C26" s="118">
        <f t="shared" ref="C26:C30" si="40">ROUND($C$24*$B26,0)</f>
        <v>0</v>
      </c>
      <c r="D26" s="117">
        <f t="shared" si="30"/>
        <v>0</v>
      </c>
      <c r="E26" s="117">
        <f t="shared" si="31"/>
        <v>0</v>
      </c>
      <c r="F26" s="117">
        <f t="shared" si="32"/>
        <v>0</v>
      </c>
      <c r="G26" s="117">
        <f t="shared" si="33"/>
        <v>0</v>
      </c>
      <c r="H26" s="117">
        <f t="shared" si="34"/>
        <v>0</v>
      </c>
      <c r="I26" s="117">
        <f t="shared" si="35"/>
        <v>0</v>
      </c>
      <c r="J26" s="117">
        <f t="shared" si="36"/>
        <v>0</v>
      </c>
      <c r="K26" s="117">
        <f t="shared" ref="K26:K30" si="41">ROUND($K$24*$B26,0)</f>
        <v>0</v>
      </c>
      <c r="L26" s="116">
        <f>SUM(D26:K26)</f>
        <v>0</v>
      </c>
      <c r="M26" s="117">
        <f t="shared" si="37"/>
        <v>0</v>
      </c>
      <c r="N26" s="117">
        <f t="shared" si="38"/>
        <v>0</v>
      </c>
      <c r="O26" s="117">
        <f t="shared" si="39"/>
        <v>0</v>
      </c>
      <c r="P26" s="117">
        <f>ROUND(P24*B26,0)</f>
        <v>0</v>
      </c>
      <c r="Q26" s="117">
        <f>ROUND(Q24*B26,0)</f>
        <v>0</v>
      </c>
      <c r="R26" s="117">
        <f>SUM(M26:Q26)</f>
        <v>0</v>
      </c>
      <c r="S26" s="117">
        <f>C26+L26+R26</f>
        <v>0</v>
      </c>
    </row>
    <row r="27" spans="1:19" ht="15.75" customHeight="1" thickTop="1" thickBot="1">
      <c r="A27" s="37" t="s">
        <v>18</v>
      </c>
      <c r="B27" s="166"/>
      <c r="C27" s="118">
        <f t="shared" si="40"/>
        <v>0</v>
      </c>
      <c r="D27" s="117">
        <f t="shared" si="30"/>
        <v>0</v>
      </c>
      <c r="E27" s="117">
        <f t="shared" si="31"/>
        <v>0</v>
      </c>
      <c r="F27" s="117">
        <f t="shared" si="32"/>
        <v>0</v>
      </c>
      <c r="G27" s="117">
        <f t="shared" si="33"/>
        <v>0</v>
      </c>
      <c r="H27" s="117">
        <f t="shared" si="34"/>
        <v>0</v>
      </c>
      <c r="I27" s="117">
        <f t="shared" si="35"/>
        <v>0</v>
      </c>
      <c r="J27" s="117">
        <f t="shared" si="36"/>
        <v>0</v>
      </c>
      <c r="K27" s="117">
        <f t="shared" si="41"/>
        <v>0</v>
      </c>
      <c r="L27" s="116">
        <f>SUM(D27:K27)</f>
        <v>0</v>
      </c>
      <c r="M27" s="117">
        <f t="shared" si="37"/>
        <v>0</v>
      </c>
      <c r="N27" s="117">
        <f t="shared" si="38"/>
        <v>0</v>
      </c>
      <c r="O27" s="117">
        <f t="shared" si="39"/>
        <v>0</v>
      </c>
      <c r="P27" s="117">
        <f>ROUND(P24*B27,0)</f>
        <v>0</v>
      </c>
      <c r="Q27" s="117">
        <f>ROUND(Q24*B27,0)</f>
        <v>0</v>
      </c>
      <c r="R27" s="117">
        <f>SUM(M27:Q27)</f>
        <v>0</v>
      </c>
      <c r="S27" s="117">
        <f>C27+L27+R27</f>
        <v>0</v>
      </c>
    </row>
    <row r="28" spans="1:19" ht="15.75" customHeight="1" thickTop="1">
      <c r="A28" s="155" t="s">
        <v>93</v>
      </c>
      <c r="B28" s="167">
        <v>0</v>
      </c>
      <c r="C28" s="118">
        <f t="shared" si="40"/>
        <v>0</v>
      </c>
      <c r="D28" s="117">
        <f t="shared" si="30"/>
        <v>0</v>
      </c>
      <c r="E28" s="117">
        <f t="shared" si="31"/>
        <v>0</v>
      </c>
      <c r="F28" s="117">
        <f t="shared" si="32"/>
        <v>0</v>
      </c>
      <c r="G28" s="117">
        <f t="shared" si="33"/>
        <v>0</v>
      </c>
      <c r="H28" s="117">
        <f t="shared" si="34"/>
        <v>0</v>
      </c>
      <c r="I28" s="117">
        <f t="shared" si="35"/>
        <v>0</v>
      </c>
      <c r="J28" s="117">
        <f t="shared" si="36"/>
        <v>0</v>
      </c>
      <c r="K28" s="117">
        <f t="shared" si="41"/>
        <v>0</v>
      </c>
      <c r="L28" s="116">
        <f t="shared" ref="L28:L30" si="42">SUM(D28:K28)</f>
        <v>0</v>
      </c>
      <c r="M28" s="117">
        <f t="shared" si="37"/>
        <v>0</v>
      </c>
      <c r="N28" s="117">
        <f t="shared" si="38"/>
        <v>0</v>
      </c>
      <c r="O28" s="117">
        <f t="shared" si="39"/>
        <v>0</v>
      </c>
      <c r="P28" s="117">
        <f>ROUND(P24*B28,0)</f>
        <v>0</v>
      </c>
      <c r="Q28" s="117">
        <f>ROUND(Q24*B28,0)</f>
        <v>0</v>
      </c>
      <c r="R28" s="117">
        <f t="shared" ref="R28:R30" si="43">SUM(M28:Q28)</f>
        <v>0</v>
      </c>
      <c r="S28" s="117">
        <f t="shared" ref="S28:S30" si="44">C28+L28+R28</f>
        <v>0</v>
      </c>
    </row>
    <row r="29" spans="1:19" ht="15.75" customHeight="1">
      <c r="A29" s="37" t="s">
        <v>96</v>
      </c>
      <c r="B29" s="161">
        <v>0</v>
      </c>
      <c r="C29" s="118">
        <f t="shared" si="40"/>
        <v>0</v>
      </c>
      <c r="D29" s="117">
        <f t="shared" si="30"/>
        <v>0</v>
      </c>
      <c r="E29" s="117">
        <f t="shared" si="31"/>
        <v>0</v>
      </c>
      <c r="F29" s="117">
        <f t="shared" si="32"/>
        <v>0</v>
      </c>
      <c r="G29" s="117">
        <f t="shared" si="33"/>
        <v>0</v>
      </c>
      <c r="H29" s="117">
        <f t="shared" si="34"/>
        <v>0</v>
      </c>
      <c r="I29" s="117">
        <f t="shared" si="35"/>
        <v>0</v>
      </c>
      <c r="J29" s="117">
        <f t="shared" si="36"/>
        <v>0</v>
      </c>
      <c r="K29" s="117">
        <f t="shared" si="41"/>
        <v>0</v>
      </c>
      <c r="L29" s="116">
        <f t="shared" si="42"/>
        <v>0</v>
      </c>
      <c r="M29" s="117">
        <f t="shared" si="37"/>
        <v>0</v>
      </c>
      <c r="N29" s="117">
        <f t="shared" si="38"/>
        <v>0</v>
      </c>
      <c r="O29" s="117">
        <f t="shared" si="39"/>
        <v>0</v>
      </c>
      <c r="P29" s="117">
        <f>ROUND(P24*B29,0)</f>
        <v>0</v>
      </c>
      <c r="Q29" s="117">
        <f>ROUND(Q24*B29,0)</f>
        <v>0</v>
      </c>
      <c r="R29" s="117">
        <f t="shared" si="43"/>
        <v>0</v>
      </c>
      <c r="S29" s="117">
        <f t="shared" si="44"/>
        <v>0</v>
      </c>
    </row>
    <row r="30" spans="1:19" ht="15.75" customHeight="1">
      <c r="A30" s="155" t="s">
        <v>92</v>
      </c>
      <c r="B30" s="161">
        <v>0</v>
      </c>
      <c r="C30" s="118">
        <f t="shared" si="40"/>
        <v>0</v>
      </c>
      <c r="D30" s="117">
        <f t="shared" si="30"/>
        <v>0</v>
      </c>
      <c r="E30" s="117">
        <f t="shared" si="31"/>
        <v>0</v>
      </c>
      <c r="F30" s="117">
        <f t="shared" si="32"/>
        <v>0</v>
      </c>
      <c r="G30" s="117">
        <f t="shared" si="33"/>
        <v>0</v>
      </c>
      <c r="H30" s="117">
        <f t="shared" si="34"/>
        <v>0</v>
      </c>
      <c r="I30" s="117">
        <f t="shared" si="35"/>
        <v>0</v>
      </c>
      <c r="J30" s="117">
        <f t="shared" si="36"/>
        <v>0</v>
      </c>
      <c r="K30" s="117">
        <f t="shared" si="41"/>
        <v>0</v>
      </c>
      <c r="L30" s="116">
        <f t="shared" si="42"/>
        <v>0</v>
      </c>
      <c r="M30" s="117">
        <f t="shared" si="37"/>
        <v>0</v>
      </c>
      <c r="N30" s="117">
        <f t="shared" si="38"/>
        <v>0</v>
      </c>
      <c r="O30" s="117">
        <f t="shared" si="39"/>
        <v>0</v>
      </c>
      <c r="P30" s="117">
        <f>ROUND(P24*B30,0)</f>
        <v>0</v>
      </c>
      <c r="Q30" s="117">
        <f>ROUND(Q24*B30,0)</f>
        <v>0</v>
      </c>
      <c r="R30" s="117">
        <f t="shared" si="43"/>
        <v>0</v>
      </c>
      <c r="S30" s="117">
        <f t="shared" si="44"/>
        <v>0</v>
      </c>
    </row>
    <row r="31" spans="1:19" ht="12" thickBot="1"/>
    <row r="32" spans="1:19" ht="15" customHeight="1" thickTop="1" thickBot="1">
      <c r="A32" s="51">
        <v>4</v>
      </c>
      <c r="B32" s="355" t="s">
        <v>86</v>
      </c>
      <c r="C32" s="355"/>
      <c r="D32" s="362"/>
      <c r="E32" s="362"/>
      <c r="F32" s="106" t="s">
        <v>39</v>
      </c>
      <c r="G32" s="97"/>
      <c r="H32" s="125"/>
      <c r="I32" s="107"/>
      <c r="J32" s="106" t="s">
        <v>19</v>
      </c>
      <c r="K32" s="363"/>
      <c r="L32" s="363"/>
      <c r="M32" s="106"/>
      <c r="N32" s="106" t="s">
        <v>20</v>
      </c>
      <c r="O32" s="98">
        <v>0</v>
      </c>
      <c r="P32" s="129">
        <v>0</v>
      </c>
      <c r="Q32" s="4"/>
      <c r="R32" s="36">
        <f>R2</f>
        <v>46112</v>
      </c>
      <c r="S32" s="4" t="s">
        <v>40</v>
      </c>
    </row>
    <row r="33" spans="1:19" ht="22.5" customHeight="1" thickTop="1" thickBot="1">
      <c r="A33" s="108"/>
      <c r="B33" s="109" t="s">
        <v>22</v>
      </c>
      <c r="C33" s="48" t="s">
        <v>1</v>
      </c>
      <c r="D33" s="122" t="s">
        <v>23</v>
      </c>
      <c r="E33" s="123" t="s">
        <v>3</v>
      </c>
      <c r="F33" s="48" t="s">
        <v>24</v>
      </c>
      <c r="G33" s="122" t="s">
        <v>25</v>
      </c>
      <c r="H33" s="124" t="s">
        <v>5</v>
      </c>
      <c r="I33" s="48" t="s">
        <v>6</v>
      </c>
      <c r="J33" s="48" t="s">
        <v>26</v>
      </c>
      <c r="K33" s="122" t="s">
        <v>8</v>
      </c>
      <c r="L33" s="126" t="s">
        <v>9</v>
      </c>
      <c r="M33" s="49" t="s">
        <v>10</v>
      </c>
      <c r="N33" s="49" t="s">
        <v>11</v>
      </c>
      <c r="O33" s="127" t="s">
        <v>27</v>
      </c>
      <c r="P33" s="128" t="s">
        <v>28</v>
      </c>
      <c r="Q33" s="115" t="s">
        <v>85</v>
      </c>
      <c r="R33" s="110" t="s">
        <v>14</v>
      </c>
      <c r="S33" s="110" t="s">
        <v>15</v>
      </c>
    </row>
    <row r="34" spans="1:19" ht="15.75" customHeight="1" thickTop="1" thickBot="1">
      <c r="A34" s="37" t="s">
        <v>15</v>
      </c>
      <c r="B34" s="119"/>
      <c r="C34" s="105"/>
      <c r="D34" s="105"/>
      <c r="E34" s="105"/>
      <c r="F34" s="105"/>
      <c r="G34" s="105"/>
      <c r="H34" s="105"/>
      <c r="I34" s="105"/>
      <c r="J34" s="105"/>
      <c r="K34" s="105"/>
      <c r="L34" s="121">
        <f>SUM(D34:K34)</f>
        <v>0</v>
      </c>
      <c r="M34" s="105"/>
      <c r="N34" s="105"/>
      <c r="O34" s="105"/>
      <c r="P34" s="118">
        <v>0</v>
      </c>
      <c r="Q34" s="91">
        <v>0</v>
      </c>
      <c r="R34" s="117">
        <f>SUM(M34:Q34)</f>
        <v>0</v>
      </c>
      <c r="S34" s="117">
        <f>C34+L34+R34</f>
        <v>0</v>
      </c>
    </row>
    <row r="35" spans="1:19" ht="15.75" customHeight="1" thickTop="1" thickBot="1">
      <c r="A35" s="37" t="s">
        <v>16</v>
      </c>
      <c r="B35" s="165"/>
      <c r="C35" s="120">
        <f>ROUND($C$34*$B35,0)</f>
        <v>0</v>
      </c>
      <c r="D35" s="50">
        <f t="shared" ref="D35:D40" si="45">ROUND($D$34*$B35,0)</f>
        <v>0</v>
      </c>
      <c r="E35" s="50">
        <f t="shared" ref="E35:E40" si="46">ROUND($E$34*$B35,0)</f>
        <v>0</v>
      </c>
      <c r="F35" s="50">
        <f t="shared" ref="F35:F40" si="47">ROUND($F$34*$B35,0)</f>
        <v>0</v>
      </c>
      <c r="G35" s="50">
        <f t="shared" ref="G35:G40" si="48">ROUND($G$34*$B35,0)</f>
        <v>0</v>
      </c>
      <c r="H35" s="50">
        <f t="shared" ref="H35:H40" si="49">ROUND($H$34*$B35,0)</f>
        <v>0</v>
      </c>
      <c r="I35" s="50">
        <f t="shared" ref="I35:I40" si="50">ROUND($I$34*$B35,0)</f>
        <v>0</v>
      </c>
      <c r="J35" s="50">
        <f t="shared" ref="J35:J40" si="51">ROUND($J$34*$B35,0)</f>
        <v>0</v>
      </c>
      <c r="K35" s="50">
        <f t="shared" ref="K35:K40" si="52">ROUND($K$34*$B35,0)</f>
        <v>0</v>
      </c>
      <c r="L35" s="116">
        <f>SUM(D35:K35)</f>
        <v>0</v>
      </c>
      <c r="M35" s="50">
        <f t="shared" ref="M35:M40" si="53">ROUND($M$34*$B35,0)</f>
        <v>0</v>
      </c>
      <c r="N35" s="50">
        <f t="shared" ref="N35:N40" si="54">ROUND($N$34*$B35,0)</f>
        <v>0</v>
      </c>
      <c r="O35" s="50">
        <f t="shared" ref="O35:O40" si="55">ROUND($O$34*$B35,0)</f>
        <v>0</v>
      </c>
      <c r="P35" s="117">
        <f>ROUND(P34*B35,0)</f>
        <v>0</v>
      </c>
      <c r="Q35" s="117">
        <f>ROUND(Q34*B35,0)</f>
        <v>0</v>
      </c>
      <c r="R35" s="117">
        <f>SUM(M35:Q35)</f>
        <v>0</v>
      </c>
      <c r="S35" s="117">
        <f>C35+L35+R35</f>
        <v>0</v>
      </c>
    </row>
    <row r="36" spans="1:19" ht="15.75" customHeight="1" thickTop="1" thickBot="1">
      <c r="A36" s="37" t="s">
        <v>17</v>
      </c>
      <c r="B36" s="166"/>
      <c r="C36" s="118">
        <f t="shared" ref="C36:C40" si="56">ROUND($C$34*$B36,0)</f>
        <v>0</v>
      </c>
      <c r="D36" s="117">
        <f t="shared" si="45"/>
        <v>0</v>
      </c>
      <c r="E36" s="117">
        <f t="shared" si="46"/>
        <v>0</v>
      </c>
      <c r="F36" s="117">
        <f t="shared" si="47"/>
        <v>0</v>
      </c>
      <c r="G36" s="117">
        <f t="shared" si="48"/>
        <v>0</v>
      </c>
      <c r="H36" s="117">
        <f t="shared" si="49"/>
        <v>0</v>
      </c>
      <c r="I36" s="117">
        <f t="shared" si="50"/>
        <v>0</v>
      </c>
      <c r="J36" s="117">
        <f t="shared" si="51"/>
        <v>0</v>
      </c>
      <c r="K36" s="117">
        <f t="shared" si="52"/>
        <v>0</v>
      </c>
      <c r="L36" s="116">
        <f>SUM(D36:K36)</f>
        <v>0</v>
      </c>
      <c r="M36" s="117">
        <f t="shared" si="53"/>
        <v>0</v>
      </c>
      <c r="N36" s="117">
        <f t="shared" si="54"/>
        <v>0</v>
      </c>
      <c r="O36" s="117">
        <f t="shared" si="55"/>
        <v>0</v>
      </c>
      <c r="P36" s="117">
        <f>ROUND(P34*B36,0)</f>
        <v>0</v>
      </c>
      <c r="Q36" s="117">
        <f>ROUND(Q34*B36,0)</f>
        <v>0</v>
      </c>
      <c r="R36" s="117">
        <f>SUM(M36:Q36)</f>
        <v>0</v>
      </c>
      <c r="S36" s="117">
        <f>C36+L36+R36</f>
        <v>0</v>
      </c>
    </row>
    <row r="37" spans="1:19" ht="15.75" customHeight="1" thickTop="1" thickBot="1">
      <c r="A37" s="37" t="s">
        <v>18</v>
      </c>
      <c r="B37" s="166"/>
      <c r="C37" s="118">
        <f t="shared" si="56"/>
        <v>0</v>
      </c>
      <c r="D37" s="117">
        <f t="shared" si="45"/>
        <v>0</v>
      </c>
      <c r="E37" s="117">
        <f t="shared" si="46"/>
        <v>0</v>
      </c>
      <c r="F37" s="117">
        <f t="shared" si="47"/>
        <v>0</v>
      </c>
      <c r="G37" s="117">
        <f t="shared" si="48"/>
        <v>0</v>
      </c>
      <c r="H37" s="117">
        <f t="shared" si="49"/>
        <v>0</v>
      </c>
      <c r="I37" s="117">
        <f t="shared" si="50"/>
        <v>0</v>
      </c>
      <c r="J37" s="117">
        <f t="shared" si="51"/>
        <v>0</v>
      </c>
      <c r="K37" s="117">
        <f t="shared" si="52"/>
        <v>0</v>
      </c>
      <c r="L37" s="116">
        <f>SUM(D37:K37)</f>
        <v>0</v>
      </c>
      <c r="M37" s="117">
        <f t="shared" si="53"/>
        <v>0</v>
      </c>
      <c r="N37" s="117">
        <f t="shared" si="54"/>
        <v>0</v>
      </c>
      <c r="O37" s="117">
        <f t="shared" si="55"/>
        <v>0</v>
      </c>
      <c r="P37" s="117">
        <f>ROUND(P34*B37,0)</f>
        <v>0</v>
      </c>
      <c r="Q37" s="117">
        <f>ROUND(Q34*B37,0)</f>
        <v>0</v>
      </c>
      <c r="R37" s="117">
        <f>SUM(M37:Q37)</f>
        <v>0</v>
      </c>
      <c r="S37" s="117">
        <f>C37+L37+R37</f>
        <v>0</v>
      </c>
    </row>
    <row r="38" spans="1:19" ht="15.75" customHeight="1" thickTop="1">
      <c r="A38" s="155" t="s">
        <v>93</v>
      </c>
      <c r="B38" s="167">
        <v>0</v>
      </c>
      <c r="C38" s="118">
        <f t="shared" si="56"/>
        <v>0</v>
      </c>
      <c r="D38" s="117">
        <f t="shared" si="45"/>
        <v>0</v>
      </c>
      <c r="E38" s="117">
        <f t="shared" si="46"/>
        <v>0</v>
      </c>
      <c r="F38" s="117">
        <f t="shared" si="47"/>
        <v>0</v>
      </c>
      <c r="G38" s="117">
        <f t="shared" si="48"/>
        <v>0</v>
      </c>
      <c r="H38" s="117">
        <f t="shared" si="49"/>
        <v>0</v>
      </c>
      <c r="I38" s="117">
        <f t="shared" si="50"/>
        <v>0</v>
      </c>
      <c r="J38" s="117">
        <f t="shared" si="51"/>
        <v>0</v>
      </c>
      <c r="K38" s="117">
        <f t="shared" si="52"/>
        <v>0</v>
      </c>
      <c r="L38" s="116">
        <f t="shared" ref="L38:L40" si="57">SUM(D38:K38)</f>
        <v>0</v>
      </c>
      <c r="M38" s="117">
        <f t="shared" si="53"/>
        <v>0</v>
      </c>
      <c r="N38" s="117">
        <f t="shared" si="54"/>
        <v>0</v>
      </c>
      <c r="O38" s="117">
        <f t="shared" si="55"/>
        <v>0</v>
      </c>
      <c r="P38" s="117">
        <f>ROUND(P34*B38,0)</f>
        <v>0</v>
      </c>
      <c r="Q38" s="117">
        <f>ROUND(Q34*B38,0)</f>
        <v>0</v>
      </c>
      <c r="R38" s="117">
        <f t="shared" ref="R38:R40" si="58">SUM(M38:Q38)</f>
        <v>0</v>
      </c>
      <c r="S38" s="117">
        <f t="shared" ref="S38:S40" si="59">C38+L38+R38</f>
        <v>0</v>
      </c>
    </row>
    <row r="39" spans="1:19" ht="15.75" customHeight="1">
      <c r="A39" s="37" t="s">
        <v>96</v>
      </c>
      <c r="B39" s="161">
        <v>0</v>
      </c>
      <c r="C39" s="118">
        <f t="shared" si="56"/>
        <v>0</v>
      </c>
      <c r="D39" s="117">
        <f t="shared" si="45"/>
        <v>0</v>
      </c>
      <c r="E39" s="117">
        <f t="shared" si="46"/>
        <v>0</v>
      </c>
      <c r="F39" s="117">
        <f t="shared" si="47"/>
        <v>0</v>
      </c>
      <c r="G39" s="117">
        <f t="shared" si="48"/>
        <v>0</v>
      </c>
      <c r="H39" s="117">
        <f t="shared" si="49"/>
        <v>0</v>
      </c>
      <c r="I39" s="117">
        <f t="shared" si="50"/>
        <v>0</v>
      </c>
      <c r="J39" s="117">
        <f t="shared" si="51"/>
        <v>0</v>
      </c>
      <c r="K39" s="117">
        <f t="shared" si="52"/>
        <v>0</v>
      </c>
      <c r="L39" s="116">
        <f t="shared" si="57"/>
        <v>0</v>
      </c>
      <c r="M39" s="117">
        <f t="shared" si="53"/>
        <v>0</v>
      </c>
      <c r="N39" s="117">
        <f t="shared" si="54"/>
        <v>0</v>
      </c>
      <c r="O39" s="117">
        <f t="shared" si="55"/>
        <v>0</v>
      </c>
      <c r="P39" s="117">
        <f>ROUND(P34*B39,0)</f>
        <v>0</v>
      </c>
      <c r="Q39" s="117">
        <f>ROUND(Q34*B39,0)</f>
        <v>0</v>
      </c>
      <c r="R39" s="117">
        <f t="shared" si="58"/>
        <v>0</v>
      </c>
      <c r="S39" s="117">
        <f t="shared" si="59"/>
        <v>0</v>
      </c>
    </row>
    <row r="40" spans="1:19" ht="15.75" customHeight="1">
      <c r="A40" s="155" t="s">
        <v>92</v>
      </c>
      <c r="B40" s="161">
        <v>0</v>
      </c>
      <c r="C40" s="118">
        <f t="shared" si="56"/>
        <v>0</v>
      </c>
      <c r="D40" s="117">
        <f t="shared" si="45"/>
        <v>0</v>
      </c>
      <c r="E40" s="117">
        <f t="shared" si="46"/>
        <v>0</v>
      </c>
      <c r="F40" s="117">
        <f t="shared" si="47"/>
        <v>0</v>
      </c>
      <c r="G40" s="117">
        <f t="shared" si="48"/>
        <v>0</v>
      </c>
      <c r="H40" s="117">
        <f t="shared" si="49"/>
        <v>0</v>
      </c>
      <c r="I40" s="117">
        <f t="shared" si="50"/>
        <v>0</v>
      </c>
      <c r="J40" s="117">
        <f t="shared" si="51"/>
        <v>0</v>
      </c>
      <c r="K40" s="117">
        <f t="shared" si="52"/>
        <v>0</v>
      </c>
      <c r="L40" s="116">
        <f t="shared" si="57"/>
        <v>0</v>
      </c>
      <c r="M40" s="117">
        <f t="shared" si="53"/>
        <v>0</v>
      </c>
      <c r="N40" s="117">
        <f t="shared" si="54"/>
        <v>0</v>
      </c>
      <c r="O40" s="117">
        <f t="shared" si="55"/>
        <v>0</v>
      </c>
      <c r="P40" s="117">
        <f t="shared" ref="P40" si="60">ROUND(P34*B40,0)</f>
        <v>0</v>
      </c>
      <c r="Q40" s="117">
        <f>ROUND(Q34*B40,0)</f>
        <v>0</v>
      </c>
      <c r="R40" s="117">
        <f t="shared" si="58"/>
        <v>0</v>
      </c>
      <c r="S40" s="117">
        <f t="shared" si="59"/>
        <v>0</v>
      </c>
    </row>
    <row r="41" spans="1:19" ht="12" thickBot="1"/>
    <row r="42" spans="1:19" ht="15" customHeight="1" thickTop="1" thickBot="1">
      <c r="A42" s="51">
        <v>5</v>
      </c>
      <c r="B42" s="355" t="s">
        <v>86</v>
      </c>
      <c r="C42" s="355"/>
      <c r="D42" s="362"/>
      <c r="E42" s="362"/>
      <c r="F42" s="106" t="s">
        <v>39</v>
      </c>
      <c r="G42" s="97"/>
      <c r="H42" s="125"/>
      <c r="I42" s="107"/>
      <c r="J42" s="106" t="s">
        <v>19</v>
      </c>
      <c r="K42" s="363"/>
      <c r="L42" s="363"/>
      <c r="M42" s="106"/>
      <c r="N42" s="106" t="s">
        <v>20</v>
      </c>
      <c r="O42" s="98">
        <v>0</v>
      </c>
      <c r="P42" s="129">
        <v>0</v>
      </c>
      <c r="Q42" s="4"/>
      <c r="R42" s="36">
        <f>R2</f>
        <v>46112</v>
      </c>
      <c r="S42" s="4" t="s">
        <v>40</v>
      </c>
    </row>
    <row r="43" spans="1:19" ht="22.5" customHeight="1" thickTop="1" thickBot="1">
      <c r="A43" s="108"/>
      <c r="B43" s="109" t="s">
        <v>22</v>
      </c>
      <c r="C43" s="48" t="s">
        <v>1</v>
      </c>
      <c r="D43" s="122" t="s">
        <v>23</v>
      </c>
      <c r="E43" s="123" t="s">
        <v>3</v>
      </c>
      <c r="F43" s="48" t="s">
        <v>24</v>
      </c>
      <c r="G43" s="122" t="s">
        <v>25</v>
      </c>
      <c r="H43" s="124" t="s">
        <v>5</v>
      </c>
      <c r="I43" s="48" t="s">
        <v>6</v>
      </c>
      <c r="J43" s="48" t="s">
        <v>26</v>
      </c>
      <c r="K43" s="122" t="s">
        <v>8</v>
      </c>
      <c r="L43" s="126" t="s">
        <v>9</v>
      </c>
      <c r="M43" s="49" t="s">
        <v>10</v>
      </c>
      <c r="N43" s="49" t="s">
        <v>11</v>
      </c>
      <c r="O43" s="127" t="s">
        <v>27</v>
      </c>
      <c r="P43" s="128" t="s">
        <v>28</v>
      </c>
      <c r="Q43" s="115" t="s">
        <v>85</v>
      </c>
      <c r="R43" s="110" t="s">
        <v>14</v>
      </c>
      <c r="S43" s="110" t="s">
        <v>15</v>
      </c>
    </row>
    <row r="44" spans="1:19" ht="15.75" customHeight="1" thickTop="1" thickBot="1">
      <c r="A44" s="37" t="s">
        <v>15</v>
      </c>
      <c r="B44" s="119"/>
      <c r="C44" s="105"/>
      <c r="D44" s="105"/>
      <c r="E44" s="105"/>
      <c r="F44" s="105"/>
      <c r="G44" s="105"/>
      <c r="H44" s="105"/>
      <c r="I44" s="105"/>
      <c r="J44" s="105"/>
      <c r="K44" s="105"/>
      <c r="L44" s="121">
        <f>SUM(D44:K44)</f>
        <v>0</v>
      </c>
      <c r="M44" s="105"/>
      <c r="N44" s="105"/>
      <c r="O44" s="105"/>
      <c r="P44" s="118">
        <v>0</v>
      </c>
      <c r="Q44" s="91">
        <v>0</v>
      </c>
      <c r="R44" s="117">
        <f>SUM(M44:Q44)</f>
        <v>0</v>
      </c>
      <c r="S44" s="117">
        <f>C44+L44+R44</f>
        <v>0</v>
      </c>
    </row>
    <row r="45" spans="1:19" ht="15.75" customHeight="1" thickTop="1" thickBot="1">
      <c r="A45" s="37" t="s">
        <v>16</v>
      </c>
      <c r="B45" s="168"/>
      <c r="C45" s="120">
        <f t="shared" ref="C45:C50" si="61">ROUND($C$44*$B45,0)</f>
        <v>0</v>
      </c>
      <c r="D45" s="50">
        <f t="shared" ref="D45:D50" si="62">ROUND($D$44*$B45,0)</f>
        <v>0</v>
      </c>
      <c r="E45" s="50">
        <f t="shared" ref="E45:E50" si="63">ROUND($E$44*$B45,0)</f>
        <v>0</v>
      </c>
      <c r="F45" s="50">
        <f t="shared" ref="F45:F50" si="64">ROUND($F$44*$B45,0)</f>
        <v>0</v>
      </c>
      <c r="G45" s="50">
        <f t="shared" ref="G45:G50" si="65">ROUND($G$44*$B45,0)</f>
        <v>0</v>
      </c>
      <c r="H45" s="50">
        <f t="shared" ref="H45:H50" si="66">ROUND($H$44*$B45,0)</f>
        <v>0</v>
      </c>
      <c r="I45" s="50">
        <f t="shared" ref="I45:I50" si="67">ROUND($I$44*$B45,0)</f>
        <v>0</v>
      </c>
      <c r="J45" s="50">
        <f t="shared" ref="J45:J50" si="68">ROUND($J$44*$B45,0)</f>
        <v>0</v>
      </c>
      <c r="K45" s="50">
        <f t="shared" ref="K45:K50" si="69">ROUND($K$44*$B45,0)</f>
        <v>0</v>
      </c>
      <c r="L45" s="116">
        <f>SUM(D45:K45)</f>
        <v>0</v>
      </c>
      <c r="M45" s="50">
        <f t="shared" ref="M45:M50" si="70">ROUND($M$44*$B45,0)</f>
        <v>0</v>
      </c>
      <c r="N45" s="50">
        <f t="shared" ref="N45:N50" si="71">ROUND($N$44*$B45,0)</f>
        <v>0</v>
      </c>
      <c r="O45" s="50">
        <f t="shared" ref="O45:O50" si="72">ROUND($O$44*$B45,0)</f>
        <v>0</v>
      </c>
      <c r="P45" s="117">
        <f>ROUND(P44*B45,0)</f>
        <v>0</v>
      </c>
      <c r="Q45" s="117">
        <f>ROUND(Q44*B45,0)</f>
        <v>0</v>
      </c>
      <c r="R45" s="117">
        <f>SUM(M45:Q45)</f>
        <v>0</v>
      </c>
      <c r="S45" s="117">
        <f>C45+L45+R45</f>
        <v>0</v>
      </c>
    </row>
    <row r="46" spans="1:19" ht="15.75" customHeight="1" thickTop="1" thickBot="1">
      <c r="A46" s="37" t="s">
        <v>17</v>
      </c>
      <c r="B46" s="165"/>
      <c r="C46" s="118">
        <f t="shared" si="61"/>
        <v>0</v>
      </c>
      <c r="D46" s="117">
        <f t="shared" si="62"/>
        <v>0</v>
      </c>
      <c r="E46" s="117">
        <f t="shared" si="63"/>
        <v>0</v>
      </c>
      <c r="F46" s="117">
        <f t="shared" si="64"/>
        <v>0</v>
      </c>
      <c r="G46" s="117">
        <f t="shared" si="65"/>
        <v>0</v>
      </c>
      <c r="H46" s="117">
        <f t="shared" si="66"/>
        <v>0</v>
      </c>
      <c r="I46" s="117">
        <f t="shared" si="67"/>
        <v>0</v>
      </c>
      <c r="J46" s="117">
        <f t="shared" si="68"/>
        <v>0</v>
      </c>
      <c r="K46" s="117">
        <f t="shared" si="69"/>
        <v>0</v>
      </c>
      <c r="L46" s="116">
        <f>SUM(D46:K46)</f>
        <v>0</v>
      </c>
      <c r="M46" s="117">
        <f t="shared" si="70"/>
        <v>0</v>
      </c>
      <c r="N46" s="117">
        <f t="shared" si="71"/>
        <v>0</v>
      </c>
      <c r="O46" s="117">
        <f t="shared" si="72"/>
        <v>0</v>
      </c>
      <c r="P46" s="117">
        <f>ROUND(P44*B46,0)</f>
        <v>0</v>
      </c>
      <c r="Q46" s="117">
        <f>ROUND(Q44*B46,0)</f>
        <v>0</v>
      </c>
      <c r="R46" s="117">
        <f>SUM(M46:Q46)</f>
        <v>0</v>
      </c>
      <c r="S46" s="117">
        <f>C46+L46+R46</f>
        <v>0</v>
      </c>
    </row>
    <row r="47" spans="1:19" ht="15.75" customHeight="1" thickTop="1" thickBot="1">
      <c r="A47" s="37" t="s">
        <v>18</v>
      </c>
      <c r="B47" s="166"/>
      <c r="C47" s="118">
        <f t="shared" si="61"/>
        <v>0</v>
      </c>
      <c r="D47" s="117">
        <f t="shared" si="62"/>
        <v>0</v>
      </c>
      <c r="E47" s="117">
        <f t="shared" si="63"/>
        <v>0</v>
      </c>
      <c r="F47" s="117">
        <f t="shared" si="64"/>
        <v>0</v>
      </c>
      <c r="G47" s="117">
        <f t="shared" si="65"/>
        <v>0</v>
      </c>
      <c r="H47" s="117">
        <f t="shared" si="66"/>
        <v>0</v>
      </c>
      <c r="I47" s="117">
        <f t="shared" si="67"/>
        <v>0</v>
      </c>
      <c r="J47" s="117">
        <f t="shared" si="68"/>
        <v>0</v>
      </c>
      <c r="K47" s="117">
        <f t="shared" si="69"/>
        <v>0</v>
      </c>
      <c r="L47" s="116">
        <f>SUM(D47:K47)</f>
        <v>0</v>
      </c>
      <c r="M47" s="117">
        <f t="shared" si="70"/>
        <v>0</v>
      </c>
      <c r="N47" s="117">
        <f t="shared" si="71"/>
        <v>0</v>
      </c>
      <c r="O47" s="117">
        <f t="shared" si="72"/>
        <v>0</v>
      </c>
      <c r="P47" s="117">
        <f>ROUND(P44*B47,0)</f>
        <v>0</v>
      </c>
      <c r="Q47" s="117">
        <f>ROUND(Q44*B47,0)</f>
        <v>0</v>
      </c>
      <c r="R47" s="117">
        <f>SUM(M47:Q47)</f>
        <v>0</v>
      </c>
      <c r="S47" s="117">
        <f>C47+L47+R47</f>
        <v>0</v>
      </c>
    </row>
    <row r="48" spans="1:19" ht="15.75" customHeight="1" thickTop="1">
      <c r="A48" s="155" t="s">
        <v>93</v>
      </c>
      <c r="B48" s="167">
        <v>0</v>
      </c>
      <c r="C48" s="118">
        <f t="shared" si="61"/>
        <v>0</v>
      </c>
      <c r="D48" s="117">
        <f t="shared" si="62"/>
        <v>0</v>
      </c>
      <c r="E48" s="117">
        <f t="shared" si="63"/>
        <v>0</v>
      </c>
      <c r="F48" s="117">
        <f t="shared" si="64"/>
        <v>0</v>
      </c>
      <c r="G48" s="117">
        <f t="shared" si="65"/>
        <v>0</v>
      </c>
      <c r="H48" s="117">
        <f t="shared" si="66"/>
        <v>0</v>
      </c>
      <c r="I48" s="117">
        <f t="shared" si="67"/>
        <v>0</v>
      </c>
      <c r="J48" s="117">
        <f t="shared" si="68"/>
        <v>0</v>
      </c>
      <c r="K48" s="117">
        <f t="shared" si="69"/>
        <v>0</v>
      </c>
      <c r="L48" s="116">
        <f t="shared" ref="L48:L50" si="73">SUM(D48:K48)</f>
        <v>0</v>
      </c>
      <c r="M48" s="117">
        <f t="shared" si="70"/>
        <v>0</v>
      </c>
      <c r="N48" s="117">
        <f t="shared" si="71"/>
        <v>0</v>
      </c>
      <c r="O48" s="117">
        <f t="shared" si="72"/>
        <v>0</v>
      </c>
      <c r="P48" s="117">
        <f>ROUND(P44*B48,0)</f>
        <v>0</v>
      </c>
      <c r="Q48" s="117">
        <f>ROUND(Q44*B48,0)</f>
        <v>0</v>
      </c>
      <c r="R48" s="117">
        <f t="shared" ref="R48:R50" si="74">SUM(M48:Q48)</f>
        <v>0</v>
      </c>
      <c r="S48" s="117">
        <f t="shared" ref="S48:S50" si="75">C48+L48+R48</f>
        <v>0</v>
      </c>
    </row>
    <row r="49" spans="1:19" ht="15.75" customHeight="1">
      <c r="A49" s="37" t="s">
        <v>96</v>
      </c>
      <c r="B49" s="161">
        <v>0</v>
      </c>
      <c r="C49" s="118">
        <f t="shared" si="61"/>
        <v>0</v>
      </c>
      <c r="D49" s="117">
        <f t="shared" si="62"/>
        <v>0</v>
      </c>
      <c r="E49" s="117">
        <f t="shared" si="63"/>
        <v>0</v>
      </c>
      <c r="F49" s="117">
        <f t="shared" si="64"/>
        <v>0</v>
      </c>
      <c r="G49" s="117">
        <f t="shared" si="65"/>
        <v>0</v>
      </c>
      <c r="H49" s="117">
        <f t="shared" si="66"/>
        <v>0</v>
      </c>
      <c r="I49" s="117">
        <f t="shared" si="67"/>
        <v>0</v>
      </c>
      <c r="J49" s="117">
        <f t="shared" si="68"/>
        <v>0</v>
      </c>
      <c r="K49" s="117">
        <f t="shared" si="69"/>
        <v>0</v>
      </c>
      <c r="L49" s="116">
        <f t="shared" si="73"/>
        <v>0</v>
      </c>
      <c r="M49" s="117">
        <f t="shared" si="70"/>
        <v>0</v>
      </c>
      <c r="N49" s="117">
        <f t="shared" si="71"/>
        <v>0</v>
      </c>
      <c r="O49" s="117">
        <f t="shared" si="72"/>
        <v>0</v>
      </c>
      <c r="P49" s="117">
        <f>ROUND(P44*B49,0)</f>
        <v>0</v>
      </c>
      <c r="Q49" s="117">
        <f>ROUND(Q44*B49,0)</f>
        <v>0</v>
      </c>
      <c r="R49" s="117">
        <f t="shared" si="74"/>
        <v>0</v>
      </c>
      <c r="S49" s="117">
        <f t="shared" si="75"/>
        <v>0</v>
      </c>
    </row>
    <row r="50" spans="1:19" ht="15.75" customHeight="1">
      <c r="A50" s="155" t="s">
        <v>92</v>
      </c>
      <c r="B50" s="161">
        <v>0</v>
      </c>
      <c r="C50" s="118">
        <f t="shared" si="61"/>
        <v>0</v>
      </c>
      <c r="D50" s="117">
        <f t="shared" si="62"/>
        <v>0</v>
      </c>
      <c r="E50" s="117">
        <f t="shared" si="63"/>
        <v>0</v>
      </c>
      <c r="F50" s="117">
        <f t="shared" si="64"/>
        <v>0</v>
      </c>
      <c r="G50" s="117">
        <f t="shared" si="65"/>
        <v>0</v>
      </c>
      <c r="H50" s="117">
        <f t="shared" si="66"/>
        <v>0</v>
      </c>
      <c r="I50" s="117">
        <f t="shared" si="67"/>
        <v>0</v>
      </c>
      <c r="J50" s="117">
        <f t="shared" si="68"/>
        <v>0</v>
      </c>
      <c r="K50" s="117">
        <f t="shared" si="69"/>
        <v>0</v>
      </c>
      <c r="L50" s="116">
        <f t="shared" si="73"/>
        <v>0</v>
      </c>
      <c r="M50" s="117">
        <f t="shared" si="70"/>
        <v>0</v>
      </c>
      <c r="N50" s="117">
        <f t="shared" si="71"/>
        <v>0</v>
      </c>
      <c r="O50" s="117">
        <f t="shared" si="72"/>
        <v>0</v>
      </c>
      <c r="P50" s="117">
        <f>ROUND(P44*B50,0)</f>
        <v>0</v>
      </c>
      <c r="Q50" s="117">
        <f>ROUND(Q44*B50,0)</f>
        <v>0</v>
      </c>
      <c r="R50" s="117">
        <f t="shared" si="74"/>
        <v>0</v>
      </c>
      <c r="S50" s="117">
        <f t="shared" si="75"/>
        <v>0</v>
      </c>
    </row>
  </sheetData>
  <mergeCells count="16">
    <mergeCell ref="A1:S1"/>
    <mergeCell ref="B2:C2"/>
    <mergeCell ref="D2:E2"/>
    <mergeCell ref="K2:L2"/>
    <mergeCell ref="B12:C12"/>
    <mergeCell ref="D12:E12"/>
    <mergeCell ref="K12:L12"/>
    <mergeCell ref="B42:C42"/>
    <mergeCell ref="D42:E42"/>
    <mergeCell ref="K42:L42"/>
    <mergeCell ref="B22:C22"/>
    <mergeCell ref="D22:E22"/>
    <mergeCell ref="K22:L22"/>
    <mergeCell ref="B32:C32"/>
    <mergeCell ref="D32:E32"/>
    <mergeCell ref="K32:L32"/>
  </mergeCells>
  <phoneticPr fontId="3"/>
  <dataValidations disablePrompts="1" count="2">
    <dataValidation type="list" allowBlank="1" showInputMessage="1" showErrorMessage="1" sqref="K42:L42 K32:L32 K22:L22 K12:L12" xr:uid="{00000000-0002-0000-0D00-000000000000}">
      <formula1>$T$11:$T$13</formula1>
    </dataValidation>
    <dataValidation type="list" allowBlank="1" showInputMessage="1" showErrorMessage="1" sqref="H42 H12 H22 H32" xr:uid="{00000000-0002-0000-0D00-000001000000}">
      <formula1>$T$7:$T$8</formula1>
    </dataValidation>
  </dataValidations>
  <pageMargins left="0.59055118110236227" right="0.59055118110236227" top="0.39370078740157483" bottom="0.19685039370078741" header="0.19685039370078741" footer="0.19685039370078741"/>
  <pageSetup paperSize="9" scale="75" orientation="landscape" r:id="rId1"/>
  <headerFooter>
    <oddHeader>&amp;C人件費算出表（国民年金・給付金統合）</oddHeader>
    <oddFooter>&amp;R&amp;A</oddFooter>
  </headerFooter>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99FFCC"/>
    <pageSetUpPr fitToPage="1"/>
  </sheetPr>
  <dimension ref="A1:U50"/>
  <sheetViews>
    <sheetView showGridLines="0" view="pageBreakPreview" zoomScale="75" zoomScaleNormal="100" zoomScaleSheetLayoutView="75" workbookViewId="0">
      <selection activeCell="M16" sqref="M16"/>
    </sheetView>
  </sheetViews>
  <sheetFormatPr defaultColWidth="9" defaultRowHeight="11.25"/>
  <cols>
    <col min="1" max="1" width="10.625" style="31" customWidth="1"/>
    <col min="2" max="2" width="4.875" style="31" customWidth="1"/>
    <col min="3" max="15" width="8.625" style="31" customWidth="1"/>
    <col min="16" max="16" width="8.5" style="31" customWidth="1"/>
    <col min="17" max="17" width="8.125" style="31" customWidth="1"/>
    <col min="18" max="19" width="8.625" style="31" customWidth="1"/>
    <col min="20" max="20" width="9" style="31" customWidth="1"/>
    <col min="21" max="21" width="14.75" style="31" customWidth="1"/>
    <col min="22" max="16384" width="9" style="31"/>
  </cols>
  <sheetData>
    <row r="1" spans="1:21" ht="15" thickBot="1">
      <c r="A1" s="364" t="s">
        <v>133</v>
      </c>
      <c r="B1" s="364"/>
      <c r="C1" s="364"/>
      <c r="D1" s="364"/>
      <c r="E1" s="364"/>
      <c r="F1" s="364"/>
      <c r="G1" s="364"/>
      <c r="H1" s="364"/>
      <c r="I1" s="364"/>
      <c r="J1" s="364"/>
      <c r="K1" s="364"/>
      <c r="L1" s="364"/>
      <c r="M1" s="364"/>
      <c r="N1" s="364"/>
      <c r="O1" s="364"/>
      <c r="P1" s="364"/>
      <c r="Q1" s="364"/>
      <c r="R1" s="364"/>
      <c r="S1" s="364"/>
    </row>
    <row r="2" spans="1:21" ht="15" customHeight="1" thickTop="1" thickBot="1">
      <c r="A2" s="51">
        <v>1</v>
      </c>
      <c r="B2" s="355" t="s">
        <v>86</v>
      </c>
      <c r="C2" s="355"/>
      <c r="D2" s="362"/>
      <c r="E2" s="362"/>
      <c r="F2" s="106" t="s">
        <v>39</v>
      </c>
      <c r="G2" s="162"/>
      <c r="H2" s="125"/>
      <c r="I2" s="107"/>
      <c r="J2" s="106" t="s">
        <v>19</v>
      </c>
      <c r="K2" s="363"/>
      <c r="L2" s="363"/>
      <c r="M2" s="106"/>
      <c r="N2" s="163" t="s">
        <v>117</v>
      </c>
      <c r="O2" s="164"/>
      <c r="P2" s="129"/>
      <c r="Q2" s="4"/>
      <c r="R2" s="36">
        <f>'シート5-1（兼任1-5）'!R2</f>
        <v>46112</v>
      </c>
      <c r="S2" s="4" t="s">
        <v>40</v>
      </c>
    </row>
    <row r="3" spans="1:21" ht="23.25" customHeight="1" thickTop="1" thickBot="1">
      <c r="A3" s="108"/>
      <c r="B3" s="109" t="s">
        <v>22</v>
      </c>
      <c r="C3" s="48" t="s">
        <v>1</v>
      </c>
      <c r="D3" s="122" t="s">
        <v>23</v>
      </c>
      <c r="E3" s="123" t="s">
        <v>3</v>
      </c>
      <c r="F3" s="48" t="s">
        <v>24</v>
      </c>
      <c r="G3" s="122" t="s">
        <v>25</v>
      </c>
      <c r="H3" s="124" t="s">
        <v>5</v>
      </c>
      <c r="I3" s="48" t="s">
        <v>6</v>
      </c>
      <c r="J3" s="48" t="s">
        <v>26</v>
      </c>
      <c r="K3" s="122" t="s">
        <v>8</v>
      </c>
      <c r="L3" s="126" t="s">
        <v>9</v>
      </c>
      <c r="M3" s="49" t="s">
        <v>10</v>
      </c>
      <c r="N3" s="49" t="s">
        <v>11</v>
      </c>
      <c r="O3" s="127" t="s">
        <v>27</v>
      </c>
      <c r="P3" s="128" t="s">
        <v>28</v>
      </c>
      <c r="Q3" s="115" t="s">
        <v>85</v>
      </c>
      <c r="R3" s="110" t="s">
        <v>14</v>
      </c>
      <c r="S3" s="110" t="s">
        <v>15</v>
      </c>
    </row>
    <row r="4" spans="1:21" ht="15.75" customHeight="1" thickTop="1" thickBot="1">
      <c r="A4" s="37" t="s">
        <v>15</v>
      </c>
      <c r="B4" s="119"/>
      <c r="C4" s="105"/>
      <c r="D4" s="105"/>
      <c r="E4" s="105"/>
      <c r="F4" s="105"/>
      <c r="G4" s="105"/>
      <c r="H4" s="105"/>
      <c r="I4" s="105"/>
      <c r="J4" s="105"/>
      <c r="K4" s="105"/>
      <c r="L4" s="121">
        <f>SUM(D4:K4)</f>
        <v>0</v>
      </c>
      <c r="M4" s="105"/>
      <c r="N4" s="105"/>
      <c r="O4" s="105"/>
      <c r="P4" s="118">
        <v>0</v>
      </c>
      <c r="Q4" s="91">
        <v>0</v>
      </c>
      <c r="R4" s="117">
        <f t="shared" ref="R4:R10" si="0">SUM(M4:Q4)</f>
        <v>0</v>
      </c>
      <c r="S4" s="117">
        <f t="shared" ref="S4:S10" si="1">C4+L4+R4</f>
        <v>0</v>
      </c>
      <c r="T4" s="43"/>
      <c r="U4" s="44"/>
    </row>
    <row r="5" spans="1:21" ht="15.75" customHeight="1" thickTop="1">
      <c r="A5" s="37" t="s">
        <v>16</v>
      </c>
      <c r="B5" s="161">
        <v>0</v>
      </c>
      <c r="C5" s="120">
        <f>ROUND($C$4*$B5,0)</f>
        <v>0</v>
      </c>
      <c r="D5" s="50">
        <f t="shared" ref="D5:D10" si="2">ROUND($D$4*$B5,0)</f>
        <v>0</v>
      </c>
      <c r="E5" s="50">
        <f t="shared" ref="E5:E10" si="3">ROUND($E$4*$B5,0)</f>
        <v>0</v>
      </c>
      <c r="F5" s="50">
        <f t="shared" ref="F5:F10" si="4">ROUND($F$4*$B5,0)</f>
        <v>0</v>
      </c>
      <c r="G5" s="50">
        <f>ROUND($G$4*$B5,0)</f>
        <v>0</v>
      </c>
      <c r="H5" s="50">
        <f t="shared" ref="H5:H10" si="5">ROUND($H$4*$B5,0)</f>
        <v>0</v>
      </c>
      <c r="I5" s="50">
        <f>ROUND($I$4*$B5,0)</f>
        <v>0</v>
      </c>
      <c r="J5" s="50">
        <f t="shared" ref="J5:J10" si="6">ROUND($J$4*$B5,0)</f>
        <v>0</v>
      </c>
      <c r="K5" s="50">
        <f>ROUND($K$4*$B5,0)</f>
        <v>0</v>
      </c>
      <c r="L5" s="116">
        <f>SUM(D5:K5)</f>
        <v>0</v>
      </c>
      <c r="M5" s="50">
        <f t="shared" ref="M5:M10" si="7">ROUND($M$4*$B5,0)</f>
        <v>0</v>
      </c>
      <c r="N5" s="50">
        <f t="shared" ref="N5:N10" si="8">ROUND($N$4*$B5,0)</f>
        <v>0</v>
      </c>
      <c r="O5" s="50">
        <f t="shared" ref="O5:O10" si="9">ROUND($O$4*$B5,0)</f>
        <v>0</v>
      </c>
      <c r="P5" s="117">
        <f>ROUND(P4*B5,0)</f>
        <v>0</v>
      </c>
      <c r="Q5" s="117">
        <f>ROUND(Q4*B5,0)</f>
        <v>0</v>
      </c>
      <c r="R5" s="117">
        <f t="shared" si="0"/>
        <v>0</v>
      </c>
      <c r="S5" s="117">
        <f t="shared" si="1"/>
        <v>0</v>
      </c>
    </row>
    <row r="6" spans="1:21" ht="15.75" customHeight="1">
      <c r="A6" s="37" t="s">
        <v>17</v>
      </c>
      <c r="B6" s="161">
        <v>0</v>
      </c>
      <c r="C6" s="118">
        <f t="shared" ref="C6:C10" si="10">ROUND($C$4*$B6,0)</f>
        <v>0</v>
      </c>
      <c r="D6" s="117">
        <f t="shared" si="2"/>
        <v>0</v>
      </c>
      <c r="E6" s="117">
        <f t="shared" si="3"/>
        <v>0</v>
      </c>
      <c r="F6" s="117">
        <f t="shared" si="4"/>
        <v>0</v>
      </c>
      <c r="G6" s="117">
        <f t="shared" ref="G6:G10" si="11">ROUND($G$4*$B6,0)</f>
        <v>0</v>
      </c>
      <c r="H6" s="117">
        <f t="shared" si="5"/>
        <v>0</v>
      </c>
      <c r="I6" s="117">
        <f t="shared" ref="I6:I10" si="12">ROUND($I$4*$B6,0)</f>
        <v>0</v>
      </c>
      <c r="J6" s="117">
        <f t="shared" si="6"/>
        <v>0</v>
      </c>
      <c r="K6" s="117">
        <f t="shared" ref="K6:K10" si="13">ROUND($K$4*$B6,0)</f>
        <v>0</v>
      </c>
      <c r="L6" s="116">
        <f t="shared" ref="L6:L10" si="14">SUM(D6:K6)</f>
        <v>0</v>
      </c>
      <c r="M6" s="117">
        <f t="shared" si="7"/>
        <v>0</v>
      </c>
      <c r="N6" s="117">
        <f t="shared" si="8"/>
        <v>0</v>
      </c>
      <c r="O6" s="117">
        <f t="shared" si="9"/>
        <v>0</v>
      </c>
      <c r="P6" s="117">
        <f>ROUND(P4*B6,0)</f>
        <v>0</v>
      </c>
      <c r="Q6" s="117">
        <f>ROUND(Q4*B6,0)</f>
        <v>0</v>
      </c>
      <c r="R6" s="117">
        <f t="shared" si="0"/>
        <v>0</v>
      </c>
      <c r="S6" s="117">
        <f t="shared" si="1"/>
        <v>0</v>
      </c>
    </row>
    <row r="7" spans="1:21" ht="15.75" customHeight="1">
      <c r="A7" s="37" t="s">
        <v>18</v>
      </c>
      <c r="B7" s="161">
        <v>0</v>
      </c>
      <c r="C7" s="118">
        <f t="shared" si="10"/>
        <v>0</v>
      </c>
      <c r="D7" s="117">
        <f t="shared" si="2"/>
        <v>0</v>
      </c>
      <c r="E7" s="117">
        <f t="shared" si="3"/>
        <v>0</v>
      </c>
      <c r="F7" s="117">
        <f t="shared" si="4"/>
        <v>0</v>
      </c>
      <c r="G7" s="117">
        <f t="shared" si="11"/>
        <v>0</v>
      </c>
      <c r="H7" s="117">
        <f t="shared" si="5"/>
        <v>0</v>
      </c>
      <c r="I7" s="117">
        <f t="shared" si="12"/>
        <v>0</v>
      </c>
      <c r="J7" s="117">
        <f t="shared" si="6"/>
        <v>0</v>
      </c>
      <c r="K7" s="117">
        <f t="shared" si="13"/>
        <v>0</v>
      </c>
      <c r="L7" s="116">
        <f t="shared" si="14"/>
        <v>0</v>
      </c>
      <c r="M7" s="117">
        <f t="shared" si="7"/>
        <v>0</v>
      </c>
      <c r="N7" s="117">
        <f t="shared" si="8"/>
        <v>0</v>
      </c>
      <c r="O7" s="117">
        <f t="shared" si="9"/>
        <v>0</v>
      </c>
      <c r="P7" s="117">
        <f>ROUND(P4*B7,0)</f>
        <v>0</v>
      </c>
      <c r="Q7" s="117">
        <f>ROUND(Q4*B7,0)</f>
        <v>0</v>
      </c>
      <c r="R7" s="117">
        <f t="shared" si="0"/>
        <v>0</v>
      </c>
      <c r="S7" s="117">
        <f t="shared" si="1"/>
        <v>0</v>
      </c>
    </row>
    <row r="8" spans="1:21" ht="15.75" customHeight="1">
      <c r="A8" s="155" t="s">
        <v>93</v>
      </c>
      <c r="B8" s="161">
        <v>0</v>
      </c>
      <c r="C8" s="118">
        <f t="shared" si="10"/>
        <v>0</v>
      </c>
      <c r="D8" s="117">
        <f t="shared" si="2"/>
        <v>0</v>
      </c>
      <c r="E8" s="117">
        <f t="shared" si="3"/>
        <v>0</v>
      </c>
      <c r="F8" s="117">
        <f t="shared" si="4"/>
        <v>0</v>
      </c>
      <c r="G8" s="117">
        <f t="shared" si="11"/>
        <v>0</v>
      </c>
      <c r="H8" s="117">
        <f t="shared" si="5"/>
        <v>0</v>
      </c>
      <c r="I8" s="117">
        <f t="shared" si="12"/>
        <v>0</v>
      </c>
      <c r="J8" s="117">
        <f t="shared" si="6"/>
        <v>0</v>
      </c>
      <c r="K8" s="117">
        <f t="shared" si="13"/>
        <v>0</v>
      </c>
      <c r="L8" s="116">
        <f t="shared" si="14"/>
        <v>0</v>
      </c>
      <c r="M8" s="117">
        <f t="shared" si="7"/>
        <v>0</v>
      </c>
      <c r="N8" s="117">
        <f t="shared" si="8"/>
        <v>0</v>
      </c>
      <c r="O8" s="117">
        <f t="shared" si="9"/>
        <v>0</v>
      </c>
      <c r="P8" s="117">
        <f>ROUND(P4*B8,0)</f>
        <v>0</v>
      </c>
      <c r="Q8" s="117">
        <f>ROUND(Q4*B8,0)</f>
        <v>0</v>
      </c>
      <c r="R8" s="117">
        <f t="shared" si="0"/>
        <v>0</v>
      </c>
      <c r="S8" s="117">
        <f t="shared" si="1"/>
        <v>0</v>
      </c>
    </row>
    <row r="9" spans="1:21" ht="15.75" customHeight="1">
      <c r="A9" s="37" t="s">
        <v>96</v>
      </c>
      <c r="B9" s="161">
        <v>1</v>
      </c>
      <c r="C9" s="118">
        <f t="shared" si="10"/>
        <v>0</v>
      </c>
      <c r="D9" s="117">
        <f t="shared" si="2"/>
        <v>0</v>
      </c>
      <c r="E9" s="117">
        <f t="shared" si="3"/>
        <v>0</v>
      </c>
      <c r="F9" s="117">
        <f t="shared" si="4"/>
        <v>0</v>
      </c>
      <c r="G9" s="117">
        <f t="shared" si="11"/>
        <v>0</v>
      </c>
      <c r="H9" s="117">
        <f t="shared" si="5"/>
        <v>0</v>
      </c>
      <c r="I9" s="117">
        <f t="shared" si="12"/>
        <v>0</v>
      </c>
      <c r="J9" s="117">
        <f t="shared" si="6"/>
        <v>0</v>
      </c>
      <c r="K9" s="117">
        <f t="shared" si="13"/>
        <v>0</v>
      </c>
      <c r="L9" s="116">
        <f t="shared" si="14"/>
        <v>0</v>
      </c>
      <c r="M9" s="117">
        <f t="shared" si="7"/>
        <v>0</v>
      </c>
      <c r="N9" s="117">
        <f t="shared" si="8"/>
        <v>0</v>
      </c>
      <c r="O9" s="117">
        <f t="shared" si="9"/>
        <v>0</v>
      </c>
      <c r="P9" s="117">
        <f>ROUND(P4*B9,0)</f>
        <v>0</v>
      </c>
      <c r="Q9" s="117">
        <f>ROUND(Q4*B9,0)</f>
        <v>0</v>
      </c>
      <c r="R9" s="117">
        <f t="shared" si="0"/>
        <v>0</v>
      </c>
      <c r="S9" s="117">
        <f t="shared" si="1"/>
        <v>0</v>
      </c>
    </row>
    <row r="10" spans="1:21" ht="15.75" customHeight="1">
      <c r="A10" s="155" t="s">
        <v>92</v>
      </c>
      <c r="B10" s="161">
        <v>0</v>
      </c>
      <c r="C10" s="118">
        <f t="shared" si="10"/>
        <v>0</v>
      </c>
      <c r="D10" s="117">
        <f t="shared" si="2"/>
        <v>0</v>
      </c>
      <c r="E10" s="117">
        <f t="shared" si="3"/>
        <v>0</v>
      </c>
      <c r="F10" s="117">
        <f t="shared" si="4"/>
        <v>0</v>
      </c>
      <c r="G10" s="117">
        <f t="shared" si="11"/>
        <v>0</v>
      </c>
      <c r="H10" s="117">
        <f t="shared" si="5"/>
        <v>0</v>
      </c>
      <c r="I10" s="117">
        <f t="shared" si="12"/>
        <v>0</v>
      </c>
      <c r="J10" s="117">
        <f t="shared" si="6"/>
        <v>0</v>
      </c>
      <c r="K10" s="117">
        <f t="shared" si="13"/>
        <v>0</v>
      </c>
      <c r="L10" s="116">
        <f t="shared" si="14"/>
        <v>0</v>
      </c>
      <c r="M10" s="117">
        <f t="shared" si="7"/>
        <v>0</v>
      </c>
      <c r="N10" s="117">
        <f t="shared" si="8"/>
        <v>0</v>
      </c>
      <c r="O10" s="117">
        <f t="shared" si="9"/>
        <v>0</v>
      </c>
      <c r="P10" s="117">
        <f>ROUND(P4*B10,0)</f>
        <v>0</v>
      </c>
      <c r="Q10" s="117">
        <f>ROUND(Q4*B10,0)</f>
        <v>0</v>
      </c>
      <c r="R10" s="117">
        <f t="shared" si="0"/>
        <v>0</v>
      </c>
      <c r="S10" s="117">
        <f t="shared" si="1"/>
        <v>0</v>
      </c>
    </row>
    <row r="11" spans="1:21" ht="5.25" customHeight="1" thickBot="1">
      <c r="A11" s="38"/>
      <c r="B11" s="39"/>
      <c r="C11" s="5"/>
      <c r="D11" s="4"/>
      <c r="E11" s="4"/>
      <c r="F11" s="4"/>
      <c r="G11" s="4"/>
      <c r="H11" s="4"/>
      <c r="I11" s="4"/>
      <c r="J11" s="4"/>
      <c r="K11" s="4"/>
      <c r="L11" s="4"/>
      <c r="M11" s="4"/>
      <c r="N11" s="4"/>
      <c r="O11" s="4"/>
      <c r="P11" s="4"/>
      <c r="Q11" s="4"/>
      <c r="R11" s="4"/>
      <c r="S11" s="4"/>
    </row>
    <row r="12" spans="1:21" ht="15" customHeight="1" thickTop="1" thickBot="1">
      <c r="A12" s="51">
        <v>2</v>
      </c>
      <c r="B12" s="355" t="s">
        <v>86</v>
      </c>
      <c r="C12" s="355"/>
      <c r="D12" s="362"/>
      <c r="E12" s="362"/>
      <c r="F12" s="106" t="s">
        <v>39</v>
      </c>
      <c r="G12" s="162"/>
      <c r="H12" s="125"/>
      <c r="I12" s="107"/>
      <c r="J12" s="106" t="s">
        <v>19</v>
      </c>
      <c r="K12" s="363"/>
      <c r="L12" s="363"/>
      <c r="M12" s="106"/>
      <c r="N12" s="106" t="s">
        <v>20</v>
      </c>
      <c r="O12" s="98">
        <v>0</v>
      </c>
      <c r="P12" s="129">
        <v>0</v>
      </c>
      <c r="Q12" s="4"/>
      <c r="R12" s="36">
        <f>R2</f>
        <v>46112</v>
      </c>
      <c r="S12" s="4" t="s">
        <v>40</v>
      </c>
    </row>
    <row r="13" spans="1:21" ht="24" thickTop="1" thickBot="1">
      <c r="A13" s="108"/>
      <c r="B13" s="109" t="s">
        <v>22</v>
      </c>
      <c r="C13" s="48" t="s">
        <v>1</v>
      </c>
      <c r="D13" s="122" t="s">
        <v>23</v>
      </c>
      <c r="E13" s="123" t="s">
        <v>3</v>
      </c>
      <c r="F13" s="48" t="s">
        <v>24</v>
      </c>
      <c r="G13" s="122" t="s">
        <v>25</v>
      </c>
      <c r="H13" s="124" t="s">
        <v>5</v>
      </c>
      <c r="I13" s="48" t="s">
        <v>6</v>
      </c>
      <c r="J13" s="48" t="s">
        <v>26</v>
      </c>
      <c r="K13" s="122" t="s">
        <v>8</v>
      </c>
      <c r="L13" s="126" t="s">
        <v>9</v>
      </c>
      <c r="M13" s="49" t="s">
        <v>10</v>
      </c>
      <c r="N13" s="49" t="s">
        <v>11</v>
      </c>
      <c r="O13" s="127" t="s">
        <v>27</v>
      </c>
      <c r="P13" s="128" t="s">
        <v>28</v>
      </c>
      <c r="Q13" s="115" t="s">
        <v>85</v>
      </c>
      <c r="R13" s="110" t="s">
        <v>14</v>
      </c>
      <c r="S13" s="110" t="s">
        <v>15</v>
      </c>
    </row>
    <row r="14" spans="1:21" ht="15.75" customHeight="1" thickTop="1" thickBot="1">
      <c r="A14" s="37" t="s">
        <v>15</v>
      </c>
      <c r="B14" s="119"/>
      <c r="C14" s="105"/>
      <c r="D14" s="105"/>
      <c r="E14" s="105"/>
      <c r="F14" s="105"/>
      <c r="G14" s="105"/>
      <c r="H14" s="105"/>
      <c r="I14" s="105"/>
      <c r="J14" s="105"/>
      <c r="K14" s="105"/>
      <c r="L14" s="121">
        <f>SUM(D14:K14)</f>
        <v>0</v>
      </c>
      <c r="M14" s="105"/>
      <c r="N14" s="105"/>
      <c r="O14" s="105"/>
      <c r="P14" s="118">
        <v>0</v>
      </c>
      <c r="Q14" s="91">
        <v>0</v>
      </c>
      <c r="R14" s="117">
        <f>SUM(M14:Q14)</f>
        <v>0</v>
      </c>
      <c r="S14" s="117">
        <f>C14+L14+R14</f>
        <v>0</v>
      </c>
    </row>
    <row r="15" spans="1:21" ht="15.75" customHeight="1" thickTop="1">
      <c r="A15" s="37" t="s">
        <v>16</v>
      </c>
      <c r="B15" s="161">
        <v>0</v>
      </c>
      <c r="C15" s="120">
        <f>ROUND($C$14*$B15,0)</f>
        <v>0</v>
      </c>
      <c r="D15" s="50">
        <f t="shared" ref="D15:D20" si="15">ROUND($D$14*$B15,0)</f>
        <v>0</v>
      </c>
      <c r="E15" s="50">
        <f>ROUND($E$14*$B15,0)</f>
        <v>0</v>
      </c>
      <c r="F15" s="50">
        <f>ROUND($F$14*$B15,0)</f>
        <v>0</v>
      </c>
      <c r="G15" s="50">
        <f>ROUND($G$14*$B15,0)</f>
        <v>0</v>
      </c>
      <c r="H15" s="50">
        <f>ROUND($H$14*$B15,0)</f>
        <v>0</v>
      </c>
      <c r="I15" s="50">
        <f>ROUND($I$14*$B15,0)</f>
        <v>0</v>
      </c>
      <c r="J15" s="50">
        <f>ROUND($J$14*$B15,0)</f>
        <v>0</v>
      </c>
      <c r="K15" s="50">
        <f>ROUND($K$14*$B15,0)</f>
        <v>0</v>
      </c>
      <c r="L15" s="116">
        <f>SUM(D15:K15)</f>
        <v>0</v>
      </c>
      <c r="M15" s="50">
        <f>ROUND($M$14*$B15,0)</f>
        <v>0</v>
      </c>
      <c r="N15" s="50">
        <f>ROUND($N$14*$B15,0)</f>
        <v>0</v>
      </c>
      <c r="O15" s="50">
        <f>ROUND($O$14*$B15,0)</f>
        <v>0</v>
      </c>
      <c r="P15" s="117">
        <f>ROUND(P14*B15,0)</f>
        <v>0</v>
      </c>
      <c r="Q15" s="117">
        <f>ROUND(Q14*B15,0)</f>
        <v>0</v>
      </c>
      <c r="R15" s="117">
        <f>SUM(M15:Q15)</f>
        <v>0</v>
      </c>
      <c r="S15" s="117">
        <f>C15+L15+R15</f>
        <v>0</v>
      </c>
    </row>
    <row r="16" spans="1:21" ht="15.75" customHeight="1">
      <c r="A16" s="37" t="s">
        <v>17</v>
      </c>
      <c r="B16" s="161">
        <v>0</v>
      </c>
      <c r="C16" s="118">
        <f>ROUND($C$14*$B16,0)</f>
        <v>0</v>
      </c>
      <c r="D16" s="117">
        <f t="shared" si="15"/>
        <v>0</v>
      </c>
      <c r="E16" s="117">
        <f>ROUND($E$14*$B16,0)</f>
        <v>0</v>
      </c>
      <c r="F16" s="117">
        <f>ROUND($F$14*$B16,0)</f>
        <v>0</v>
      </c>
      <c r="G16" s="117">
        <f>ROUND($G$14*$B16,0)</f>
        <v>0</v>
      </c>
      <c r="H16" s="117">
        <f>ROUND($H$14*$B16,0)</f>
        <v>0</v>
      </c>
      <c r="I16" s="117">
        <f>ROUND($I$14*$B16,0)</f>
        <v>0</v>
      </c>
      <c r="J16" s="117">
        <f>ROUND($J$14*$B16,0)</f>
        <v>0</v>
      </c>
      <c r="K16" s="117">
        <f>ROUND($K$14*$B16,0)</f>
        <v>0</v>
      </c>
      <c r="L16" s="116">
        <f>SUM(D16:K16)</f>
        <v>0</v>
      </c>
      <c r="M16" s="117">
        <f>ROUND($M$14*$B16,0)</f>
        <v>0</v>
      </c>
      <c r="N16" s="117">
        <f>ROUND($N$14*$B16,0)</f>
        <v>0</v>
      </c>
      <c r="O16" s="117">
        <f>ROUND($O$14*$B16,0)</f>
        <v>0</v>
      </c>
      <c r="P16" s="117">
        <f>ROUND(P14*B16,0)</f>
        <v>0</v>
      </c>
      <c r="Q16" s="117">
        <f>ROUND(Q14*B16,0)</f>
        <v>0</v>
      </c>
      <c r="R16" s="117">
        <f>SUM(M16:Q16)</f>
        <v>0</v>
      </c>
      <c r="S16" s="117">
        <f>C16+L16+R16</f>
        <v>0</v>
      </c>
    </row>
    <row r="17" spans="1:19" ht="15.75" customHeight="1">
      <c r="A17" s="37" t="s">
        <v>18</v>
      </c>
      <c r="B17" s="161">
        <v>0</v>
      </c>
      <c r="C17" s="118">
        <f t="shared" ref="C17:C20" si="16">ROUND($C$14*$B17,0)</f>
        <v>0</v>
      </c>
      <c r="D17" s="117">
        <f t="shared" si="15"/>
        <v>0</v>
      </c>
      <c r="E17" s="117">
        <f>ROUND($E$14*$B17,0)</f>
        <v>0</v>
      </c>
      <c r="F17" s="117">
        <f>ROUND($F$14*$B17,0)</f>
        <v>0</v>
      </c>
      <c r="G17" s="117">
        <f>ROUND($G$14*$B17,0)</f>
        <v>0</v>
      </c>
      <c r="H17" s="117">
        <f>ROUND($H$14*$B17,0)</f>
        <v>0</v>
      </c>
      <c r="I17" s="117">
        <f>ROUND($I$14*$B17,0)</f>
        <v>0</v>
      </c>
      <c r="J17" s="117">
        <f>ROUND($J$14*$B17,0)</f>
        <v>0</v>
      </c>
      <c r="K17" s="117">
        <f>ROUND($K$14*$B17,0)</f>
        <v>0</v>
      </c>
      <c r="L17" s="116">
        <f>SUM(D17:K17)</f>
        <v>0</v>
      </c>
      <c r="M17" s="117">
        <f>ROUND($M$14*$B17,0)</f>
        <v>0</v>
      </c>
      <c r="N17" s="117">
        <f>ROUND($N$14*$B17,0)</f>
        <v>0</v>
      </c>
      <c r="O17" s="117">
        <f>ROUND($O$14*$B17,0)</f>
        <v>0</v>
      </c>
      <c r="P17" s="117">
        <f>ROUND(P14*B17,0)</f>
        <v>0</v>
      </c>
      <c r="Q17" s="117">
        <f>ROUND(Q14*B17,0)</f>
        <v>0</v>
      </c>
      <c r="R17" s="117">
        <f>SUM(M17:Q17)</f>
        <v>0</v>
      </c>
      <c r="S17" s="117">
        <f>C17+L17+R17</f>
        <v>0</v>
      </c>
    </row>
    <row r="18" spans="1:19" ht="15.75" customHeight="1">
      <c r="A18" s="155" t="s">
        <v>93</v>
      </c>
      <c r="B18" s="161">
        <v>0</v>
      </c>
      <c r="C18" s="118">
        <f t="shared" si="16"/>
        <v>0</v>
      </c>
      <c r="D18" s="117">
        <f t="shared" si="15"/>
        <v>0</v>
      </c>
      <c r="E18" s="117">
        <f t="shared" ref="E18:E20" si="17">ROUND($E$14*$B18,0)</f>
        <v>0</v>
      </c>
      <c r="F18" s="117">
        <f t="shared" ref="F18:F20" si="18">ROUND($F$14*$B18,0)</f>
        <v>0</v>
      </c>
      <c r="G18" s="117">
        <f t="shared" ref="G18:G20" si="19">ROUND($G$14*$B18,0)</f>
        <v>0</v>
      </c>
      <c r="H18" s="117">
        <f t="shared" ref="H18:H20" si="20">ROUND($H$14*$B18,0)</f>
        <v>0</v>
      </c>
      <c r="I18" s="117">
        <f t="shared" ref="I18:I20" si="21">ROUND($I$14*$B18,0)</f>
        <v>0</v>
      </c>
      <c r="J18" s="117">
        <f t="shared" ref="J18:J20" si="22">ROUND($J$14*$B18,0)</f>
        <v>0</v>
      </c>
      <c r="K18" s="117">
        <f t="shared" ref="K18:K20" si="23">ROUND($K$14*$B18,0)</f>
        <v>0</v>
      </c>
      <c r="L18" s="116">
        <f t="shared" ref="L18:L20" si="24">SUM(D18:K18)</f>
        <v>0</v>
      </c>
      <c r="M18" s="117">
        <f t="shared" ref="M18:M20" si="25">ROUND($M$14*$B18,0)</f>
        <v>0</v>
      </c>
      <c r="N18" s="117">
        <f t="shared" ref="N18:N20" si="26">ROUND($N$14*$B18,0)</f>
        <v>0</v>
      </c>
      <c r="O18" s="117">
        <f t="shared" ref="O18:O20" si="27">ROUND($O$14*$B18,0)</f>
        <v>0</v>
      </c>
      <c r="P18" s="117">
        <f>ROUND(P14*B18,0)</f>
        <v>0</v>
      </c>
      <c r="Q18" s="117">
        <f>ROUND(Q14*B18,0)</f>
        <v>0</v>
      </c>
      <c r="R18" s="117">
        <f t="shared" ref="R18:R20" si="28">SUM(M18:Q18)</f>
        <v>0</v>
      </c>
      <c r="S18" s="117">
        <f t="shared" ref="S18:S20" si="29">C18+L18+R18</f>
        <v>0</v>
      </c>
    </row>
    <row r="19" spans="1:19" ht="15.75" customHeight="1">
      <c r="A19" s="37" t="s">
        <v>96</v>
      </c>
      <c r="B19" s="161">
        <v>1</v>
      </c>
      <c r="C19" s="118">
        <f t="shared" si="16"/>
        <v>0</v>
      </c>
      <c r="D19" s="117">
        <f t="shared" si="15"/>
        <v>0</v>
      </c>
      <c r="E19" s="117">
        <f t="shared" si="17"/>
        <v>0</v>
      </c>
      <c r="F19" s="117">
        <f t="shared" si="18"/>
        <v>0</v>
      </c>
      <c r="G19" s="117">
        <f t="shared" si="19"/>
        <v>0</v>
      </c>
      <c r="H19" s="117">
        <f t="shared" si="20"/>
        <v>0</v>
      </c>
      <c r="I19" s="117">
        <f t="shared" si="21"/>
        <v>0</v>
      </c>
      <c r="J19" s="117">
        <f t="shared" si="22"/>
        <v>0</v>
      </c>
      <c r="K19" s="117">
        <f t="shared" si="23"/>
        <v>0</v>
      </c>
      <c r="L19" s="116">
        <f t="shared" si="24"/>
        <v>0</v>
      </c>
      <c r="M19" s="117">
        <f t="shared" si="25"/>
        <v>0</v>
      </c>
      <c r="N19" s="117">
        <f t="shared" si="26"/>
        <v>0</v>
      </c>
      <c r="O19" s="117">
        <f t="shared" si="27"/>
        <v>0</v>
      </c>
      <c r="P19" s="117">
        <f>ROUND(P14*B19,0)</f>
        <v>0</v>
      </c>
      <c r="Q19" s="117">
        <f>ROUND(Q14*B19,0)</f>
        <v>0</v>
      </c>
      <c r="R19" s="117">
        <f t="shared" si="28"/>
        <v>0</v>
      </c>
      <c r="S19" s="117">
        <f t="shared" si="29"/>
        <v>0</v>
      </c>
    </row>
    <row r="20" spans="1:19" ht="15.75" customHeight="1">
      <c r="A20" s="155" t="s">
        <v>92</v>
      </c>
      <c r="B20" s="161">
        <v>0</v>
      </c>
      <c r="C20" s="118">
        <f t="shared" si="16"/>
        <v>0</v>
      </c>
      <c r="D20" s="117">
        <f t="shared" si="15"/>
        <v>0</v>
      </c>
      <c r="E20" s="117">
        <f t="shared" si="17"/>
        <v>0</v>
      </c>
      <c r="F20" s="117">
        <f t="shared" si="18"/>
        <v>0</v>
      </c>
      <c r="G20" s="117">
        <f t="shared" si="19"/>
        <v>0</v>
      </c>
      <c r="H20" s="117">
        <f t="shared" si="20"/>
        <v>0</v>
      </c>
      <c r="I20" s="117">
        <f t="shared" si="21"/>
        <v>0</v>
      </c>
      <c r="J20" s="117">
        <f t="shared" si="22"/>
        <v>0</v>
      </c>
      <c r="K20" s="117">
        <f t="shared" si="23"/>
        <v>0</v>
      </c>
      <c r="L20" s="116">
        <f t="shared" si="24"/>
        <v>0</v>
      </c>
      <c r="M20" s="117">
        <f t="shared" si="25"/>
        <v>0</v>
      </c>
      <c r="N20" s="117">
        <f t="shared" si="26"/>
        <v>0</v>
      </c>
      <c r="O20" s="117">
        <f t="shared" si="27"/>
        <v>0</v>
      </c>
      <c r="P20" s="117">
        <f>ROUND(P14*B20,0)</f>
        <v>0</v>
      </c>
      <c r="Q20" s="117">
        <f>ROUND(Q14*B20,0)</f>
        <v>0</v>
      </c>
      <c r="R20" s="117">
        <f t="shared" si="28"/>
        <v>0</v>
      </c>
      <c r="S20" s="117">
        <f t="shared" si="29"/>
        <v>0</v>
      </c>
    </row>
    <row r="21" spans="1:19" ht="12" thickBot="1">
      <c r="B21" s="4"/>
    </row>
    <row r="22" spans="1:19" ht="15" customHeight="1" thickTop="1" thickBot="1">
      <c r="A22" s="51">
        <v>3</v>
      </c>
      <c r="B22" s="355" t="s">
        <v>86</v>
      </c>
      <c r="C22" s="355"/>
      <c r="D22" s="362"/>
      <c r="E22" s="362"/>
      <c r="F22" s="106" t="s">
        <v>39</v>
      </c>
      <c r="G22" s="162"/>
      <c r="H22" s="125"/>
      <c r="I22" s="107"/>
      <c r="J22" s="106" t="s">
        <v>19</v>
      </c>
      <c r="K22" s="363"/>
      <c r="L22" s="363"/>
      <c r="M22" s="106"/>
      <c r="N22" s="106" t="s">
        <v>20</v>
      </c>
      <c r="O22" s="98">
        <v>0</v>
      </c>
      <c r="P22" s="129">
        <v>0</v>
      </c>
      <c r="Q22" s="4"/>
      <c r="R22" s="36">
        <f>R12</f>
        <v>46112</v>
      </c>
      <c r="S22" s="4" t="s">
        <v>40</v>
      </c>
    </row>
    <row r="23" spans="1:19" ht="22.5" customHeight="1" thickTop="1" thickBot="1">
      <c r="A23" s="108"/>
      <c r="B23" s="109" t="s">
        <v>22</v>
      </c>
      <c r="C23" s="48" t="s">
        <v>1</v>
      </c>
      <c r="D23" s="122" t="s">
        <v>23</v>
      </c>
      <c r="E23" s="123" t="s">
        <v>3</v>
      </c>
      <c r="F23" s="48" t="s">
        <v>24</v>
      </c>
      <c r="G23" s="122" t="s">
        <v>25</v>
      </c>
      <c r="H23" s="124" t="s">
        <v>5</v>
      </c>
      <c r="I23" s="48" t="s">
        <v>6</v>
      </c>
      <c r="J23" s="48" t="s">
        <v>26</v>
      </c>
      <c r="K23" s="122" t="s">
        <v>8</v>
      </c>
      <c r="L23" s="126" t="s">
        <v>9</v>
      </c>
      <c r="M23" s="49" t="s">
        <v>10</v>
      </c>
      <c r="N23" s="49" t="s">
        <v>11</v>
      </c>
      <c r="O23" s="127" t="s">
        <v>27</v>
      </c>
      <c r="P23" s="128" t="s">
        <v>28</v>
      </c>
      <c r="Q23" s="115" t="s">
        <v>85</v>
      </c>
      <c r="R23" s="110" t="s">
        <v>14</v>
      </c>
      <c r="S23" s="110" t="s">
        <v>15</v>
      </c>
    </row>
    <row r="24" spans="1:19" ht="15.75" customHeight="1" thickTop="1" thickBot="1">
      <c r="A24" s="37" t="s">
        <v>15</v>
      </c>
      <c r="B24" s="119"/>
      <c r="C24" s="105"/>
      <c r="D24" s="105"/>
      <c r="E24" s="105"/>
      <c r="F24" s="105"/>
      <c r="G24" s="105"/>
      <c r="H24" s="105"/>
      <c r="I24" s="105"/>
      <c r="J24" s="105"/>
      <c r="K24" s="105"/>
      <c r="L24" s="121">
        <f>SUM(D24:K24)</f>
        <v>0</v>
      </c>
      <c r="M24" s="105"/>
      <c r="N24" s="105"/>
      <c r="O24" s="105"/>
      <c r="P24" s="118">
        <v>0</v>
      </c>
      <c r="Q24" s="91">
        <v>0</v>
      </c>
      <c r="R24" s="117">
        <f>SUM(M24:Q24)</f>
        <v>0</v>
      </c>
      <c r="S24" s="117">
        <f>C24+L24+R24</f>
        <v>0</v>
      </c>
    </row>
    <row r="25" spans="1:19" ht="15.75" customHeight="1" thickTop="1">
      <c r="A25" s="37" t="s">
        <v>16</v>
      </c>
      <c r="B25" s="161">
        <v>0</v>
      </c>
      <c r="C25" s="120">
        <f>ROUND($C$24*$B25,0)</f>
        <v>0</v>
      </c>
      <c r="D25" s="50">
        <f t="shared" ref="D25:D30" si="30">ROUND($D$24*$B25,0)</f>
        <v>0</v>
      </c>
      <c r="E25" s="50">
        <f t="shared" ref="E25:E30" si="31">ROUND($E$24*$B25,0)</f>
        <v>0</v>
      </c>
      <c r="F25" s="50">
        <f t="shared" ref="F25:F30" si="32">ROUND($F$24*$B25,0)</f>
        <v>0</v>
      </c>
      <c r="G25" s="50">
        <f t="shared" ref="G25:G30" si="33">ROUND($G$24*$B25,0)</f>
        <v>0</v>
      </c>
      <c r="H25" s="50">
        <f t="shared" ref="H25:H30" si="34">ROUND($H$24*$B25,0)</f>
        <v>0</v>
      </c>
      <c r="I25" s="50">
        <f t="shared" ref="I25:I30" si="35">ROUND($I$24*$B25,0)</f>
        <v>0</v>
      </c>
      <c r="J25" s="50">
        <f t="shared" ref="J25:J30" si="36">ROUND($J$24*$B25,0)</f>
        <v>0</v>
      </c>
      <c r="K25" s="50">
        <f>ROUND($K$24*$B25,0)</f>
        <v>0</v>
      </c>
      <c r="L25" s="116">
        <f>SUM(D25:K25)</f>
        <v>0</v>
      </c>
      <c r="M25" s="50">
        <f t="shared" ref="M25:M30" si="37">ROUND($M$24*$B25,0)</f>
        <v>0</v>
      </c>
      <c r="N25" s="50">
        <f t="shared" ref="N25:N30" si="38">ROUND($N$24*$B25,0)</f>
        <v>0</v>
      </c>
      <c r="O25" s="50">
        <f t="shared" ref="O25:O30" si="39">ROUND($O$24*$B25,0)</f>
        <v>0</v>
      </c>
      <c r="P25" s="117">
        <f>ROUND(P24*B25,0)</f>
        <v>0</v>
      </c>
      <c r="Q25" s="117">
        <f>ROUND(Q24*B25,0)</f>
        <v>0</v>
      </c>
      <c r="R25" s="117">
        <f>SUM(M25:Q25)</f>
        <v>0</v>
      </c>
      <c r="S25" s="117">
        <f>C25+L25+R25</f>
        <v>0</v>
      </c>
    </row>
    <row r="26" spans="1:19" ht="15.75" customHeight="1">
      <c r="A26" s="37" t="s">
        <v>17</v>
      </c>
      <c r="B26" s="161">
        <v>0</v>
      </c>
      <c r="C26" s="118">
        <f t="shared" ref="C26:C30" si="40">ROUND($C$24*$B26,0)</f>
        <v>0</v>
      </c>
      <c r="D26" s="117">
        <f t="shared" si="30"/>
        <v>0</v>
      </c>
      <c r="E26" s="117">
        <f t="shared" si="31"/>
        <v>0</v>
      </c>
      <c r="F26" s="117">
        <f t="shared" si="32"/>
        <v>0</v>
      </c>
      <c r="G26" s="117">
        <f t="shared" si="33"/>
        <v>0</v>
      </c>
      <c r="H26" s="117">
        <f t="shared" si="34"/>
        <v>0</v>
      </c>
      <c r="I26" s="117">
        <f t="shared" si="35"/>
        <v>0</v>
      </c>
      <c r="J26" s="117">
        <f t="shared" si="36"/>
        <v>0</v>
      </c>
      <c r="K26" s="117">
        <f t="shared" ref="K26:K30" si="41">ROUND($K$24*$B26,0)</f>
        <v>0</v>
      </c>
      <c r="L26" s="116">
        <f>SUM(D26:K26)</f>
        <v>0</v>
      </c>
      <c r="M26" s="117">
        <f t="shared" si="37"/>
        <v>0</v>
      </c>
      <c r="N26" s="117">
        <f t="shared" si="38"/>
        <v>0</v>
      </c>
      <c r="O26" s="117">
        <f t="shared" si="39"/>
        <v>0</v>
      </c>
      <c r="P26" s="117">
        <f>ROUND(P24*B26,0)</f>
        <v>0</v>
      </c>
      <c r="Q26" s="117">
        <f>ROUND(Q24*B26,0)</f>
        <v>0</v>
      </c>
      <c r="R26" s="117">
        <f>SUM(M26:Q26)</f>
        <v>0</v>
      </c>
      <c r="S26" s="117">
        <f>C26+L26+R26</f>
        <v>0</v>
      </c>
    </row>
    <row r="27" spans="1:19" ht="15.75" customHeight="1">
      <c r="A27" s="37" t="s">
        <v>18</v>
      </c>
      <c r="B27" s="161">
        <v>0</v>
      </c>
      <c r="C27" s="118">
        <f t="shared" si="40"/>
        <v>0</v>
      </c>
      <c r="D27" s="117">
        <f t="shared" si="30"/>
        <v>0</v>
      </c>
      <c r="E27" s="117">
        <f t="shared" si="31"/>
        <v>0</v>
      </c>
      <c r="F27" s="117">
        <f t="shared" si="32"/>
        <v>0</v>
      </c>
      <c r="G27" s="117">
        <f t="shared" si="33"/>
        <v>0</v>
      </c>
      <c r="H27" s="117">
        <f t="shared" si="34"/>
        <v>0</v>
      </c>
      <c r="I27" s="117">
        <f t="shared" si="35"/>
        <v>0</v>
      </c>
      <c r="J27" s="117">
        <f t="shared" si="36"/>
        <v>0</v>
      </c>
      <c r="K27" s="117">
        <f t="shared" si="41"/>
        <v>0</v>
      </c>
      <c r="L27" s="116">
        <f>SUM(D27:K27)</f>
        <v>0</v>
      </c>
      <c r="M27" s="117">
        <f t="shared" si="37"/>
        <v>0</v>
      </c>
      <c r="N27" s="117">
        <f t="shared" si="38"/>
        <v>0</v>
      </c>
      <c r="O27" s="117">
        <f t="shared" si="39"/>
        <v>0</v>
      </c>
      <c r="P27" s="117">
        <f>ROUND(P24*B27,0)</f>
        <v>0</v>
      </c>
      <c r="Q27" s="117">
        <f>ROUND(Q24*B27,0)</f>
        <v>0</v>
      </c>
      <c r="R27" s="117">
        <f>SUM(M27:Q27)</f>
        <v>0</v>
      </c>
      <c r="S27" s="117">
        <f>C27+L27+R27</f>
        <v>0</v>
      </c>
    </row>
    <row r="28" spans="1:19" ht="15.75" customHeight="1">
      <c r="A28" s="155" t="s">
        <v>93</v>
      </c>
      <c r="B28" s="161">
        <v>0</v>
      </c>
      <c r="C28" s="118">
        <f t="shared" si="40"/>
        <v>0</v>
      </c>
      <c r="D28" s="117">
        <f t="shared" si="30"/>
        <v>0</v>
      </c>
      <c r="E28" s="117">
        <f t="shared" si="31"/>
        <v>0</v>
      </c>
      <c r="F28" s="117">
        <f t="shared" si="32"/>
        <v>0</v>
      </c>
      <c r="G28" s="117">
        <f t="shared" si="33"/>
        <v>0</v>
      </c>
      <c r="H28" s="117">
        <f t="shared" si="34"/>
        <v>0</v>
      </c>
      <c r="I28" s="117">
        <f t="shared" si="35"/>
        <v>0</v>
      </c>
      <c r="J28" s="117">
        <f t="shared" si="36"/>
        <v>0</v>
      </c>
      <c r="K28" s="117">
        <f t="shared" si="41"/>
        <v>0</v>
      </c>
      <c r="L28" s="116">
        <f t="shared" ref="L28:L30" si="42">SUM(D28:K28)</f>
        <v>0</v>
      </c>
      <c r="M28" s="117">
        <f t="shared" si="37"/>
        <v>0</v>
      </c>
      <c r="N28" s="117">
        <f t="shared" si="38"/>
        <v>0</v>
      </c>
      <c r="O28" s="117">
        <f t="shared" si="39"/>
        <v>0</v>
      </c>
      <c r="P28" s="117">
        <f>ROUND(P24*B28,0)</f>
        <v>0</v>
      </c>
      <c r="Q28" s="117">
        <f>ROUND(Q24*B28,0)</f>
        <v>0</v>
      </c>
      <c r="R28" s="117">
        <f t="shared" ref="R28:R30" si="43">SUM(M28:Q28)</f>
        <v>0</v>
      </c>
      <c r="S28" s="117">
        <f t="shared" ref="S28:S30" si="44">C28+L28+R28</f>
        <v>0</v>
      </c>
    </row>
    <row r="29" spans="1:19" ht="15.75" customHeight="1">
      <c r="A29" s="37" t="s">
        <v>96</v>
      </c>
      <c r="B29" s="161">
        <v>1</v>
      </c>
      <c r="C29" s="118">
        <f t="shared" si="40"/>
        <v>0</v>
      </c>
      <c r="D29" s="117">
        <f t="shared" si="30"/>
        <v>0</v>
      </c>
      <c r="E29" s="117">
        <f t="shared" si="31"/>
        <v>0</v>
      </c>
      <c r="F29" s="117">
        <f t="shared" si="32"/>
        <v>0</v>
      </c>
      <c r="G29" s="117">
        <f t="shared" si="33"/>
        <v>0</v>
      </c>
      <c r="H29" s="117">
        <f t="shared" si="34"/>
        <v>0</v>
      </c>
      <c r="I29" s="117">
        <f t="shared" si="35"/>
        <v>0</v>
      </c>
      <c r="J29" s="117">
        <f t="shared" si="36"/>
        <v>0</v>
      </c>
      <c r="K29" s="117">
        <f t="shared" si="41"/>
        <v>0</v>
      </c>
      <c r="L29" s="116">
        <f t="shared" si="42"/>
        <v>0</v>
      </c>
      <c r="M29" s="117">
        <f t="shared" si="37"/>
        <v>0</v>
      </c>
      <c r="N29" s="117">
        <f t="shared" si="38"/>
        <v>0</v>
      </c>
      <c r="O29" s="117">
        <f t="shared" si="39"/>
        <v>0</v>
      </c>
      <c r="P29" s="117">
        <f>ROUND(P24*B29,0)</f>
        <v>0</v>
      </c>
      <c r="Q29" s="117">
        <f>ROUND(Q24*B29,0)</f>
        <v>0</v>
      </c>
      <c r="R29" s="117">
        <f t="shared" si="43"/>
        <v>0</v>
      </c>
      <c r="S29" s="117">
        <f t="shared" si="44"/>
        <v>0</v>
      </c>
    </row>
    <row r="30" spans="1:19" ht="15.75" customHeight="1">
      <c r="A30" s="155" t="s">
        <v>92</v>
      </c>
      <c r="B30" s="161">
        <v>0</v>
      </c>
      <c r="C30" s="118">
        <f t="shared" si="40"/>
        <v>0</v>
      </c>
      <c r="D30" s="117">
        <f t="shared" si="30"/>
        <v>0</v>
      </c>
      <c r="E30" s="117">
        <f t="shared" si="31"/>
        <v>0</v>
      </c>
      <c r="F30" s="117">
        <f t="shared" si="32"/>
        <v>0</v>
      </c>
      <c r="G30" s="117">
        <f t="shared" si="33"/>
        <v>0</v>
      </c>
      <c r="H30" s="117">
        <f t="shared" si="34"/>
        <v>0</v>
      </c>
      <c r="I30" s="117">
        <f t="shared" si="35"/>
        <v>0</v>
      </c>
      <c r="J30" s="117">
        <f t="shared" si="36"/>
        <v>0</v>
      </c>
      <c r="K30" s="117">
        <f t="shared" si="41"/>
        <v>0</v>
      </c>
      <c r="L30" s="116">
        <f t="shared" si="42"/>
        <v>0</v>
      </c>
      <c r="M30" s="117">
        <f t="shared" si="37"/>
        <v>0</v>
      </c>
      <c r="N30" s="117">
        <f t="shared" si="38"/>
        <v>0</v>
      </c>
      <c r="O30" s="117">
        <f t="shared" si="39"/>
        <v>0</v>
      </c>
      <c r="P30" s="117">
        <f>ROUND(P24*B30,0)</f>
        <v>0</v>
      </c>
      <c r="Q30" s="117">
        <f>ROUND(Q24*B30,0)</f>
        <v>0</v>
      </c>
      <c r="R30" s="117">
        <f t="shared" si="43"/>
        <v>0</v>
      </c>
      <c r="S30" s="117">
        <f t="shared" si="44"/>
        <v>0</v>
      </c>
    </row>
    <row r="31" spans="1:19" ht="12" thickBot="1"/>
    <row r="32" spans="1:19" ht="15" customHeight="1" thickTop="1" thickBot="1">
      <c r="A32" s="51">
        <v>4</v>
      </c>
      <c r="B32" s="355" t="s">
        <v>86</v>
      </c>
      <c r="C32" s="355"/>
      <c r="D32" s="362"/>
      <c r="E32" s="362"/>
      <c r="F32" s="106" t="s">
        <v>39</v>
      </c>
      <c r="G32" s="162"/>
      <c r="H32" s="125"/>
      <c r="I32" s="107"/>
      <c r="J32" s="106" t="s">
        <v>19</v>
      </c>
      <c r="K32" s="363"/>
      <c r="L32" s="363"/>
      <c r="M32" s="106"/>
      <c r="N32" s="106" t="s">
        <v>20</v>
      </c>
      <c r="O32" s="98">
        <v>0</v>
      </c>
      <c r="P32" s="129">
        <v>0</v>
      </c>
      <c r="Q32" s="4"/>
      <c r="R32" s="36">
        <f>R2</f>
        <v>46112</v>
      </c>
      <c r="S32" s="4" t="s">
        <v>40</v>
      </c>
    </row>
    <row r="33" spans="1:19" ht="22.5" customHeight="1" thickTop="1" thickBot="1">
      <c r="A33" s="108"/>
      <c r="B33" s="109" t="s">
        <v>22</v>
      </c>
      <c r="C33" s="48" t="s">
        <v>1</v>
      </c>
      <c r="D33" s="122" t="s">
        <v>23</v>
      </c>
      <c r="E33" s="123" t="s">
        <v>3</v>
      </c>
      <c r="F33" s="48" t="s">
        <v>24</v>
      </c>
      <c r="G33" s="122" t="s">
        <v>25</v>
      </c>
      <c r="H33" s="124" t="s">
        <v>5</v>
      </c>
      <c r="I33" s="48" t="s">
        <v>6</v>
      </c>
      <c r="J33" s="48" t="s">
        <v>26</v>
      </c>
      <c r="K33" s="122" t="s">
        <v>8</v>
      </c>
      <c r="L33" s="126" t="s">
        <v>9</v>
      </c>
      <c r="M33" s="49" t="s">
        <v>10</v>
      </c>
      <c r="N33" s="49" t="s">
        <v>11</v>
      </c>
      <c r="O33" s="127" t="s">
        <v>27</v>
      </c>
      <c r="P33" s="128" t="s">
        <v>28</v>
      </c>
      <c r="Q33" s="115" t="s">
        <v>85</v>
      </c>
      <c r="R33" s="110" t="s">
        <v>14</v>
      </c>
      <c r="S33" s="110" t="s">
        <v>15</v>
      </c>
    </row>
    <row r="34" spans="1:19" ht="15.75" customHeight="1" thickTop="1" thickBot="1">
      <c r="A34" s="37" t="s">
        <v>15</v>
      </c>
      <c r="B34" s="119"/>
      <c r="C34" s="105"/>
      <c r="D34" s="105"/>
      <c r="E34" s="105"/>
      <c r="F34" s="105"/>
      <c r="G34" s="105"/>
      <c r="H34" s="105"/>
      <c r="I34" s="105"/>
      <c r="J34" s="105"/>
      <c r="K34" s="105"/>
      <c r="L34" s="121">
        <f>SUM(D34:K34)</f>
        <v>0</v>
      </c>
      <c r="M34" s="105"/>
      <c r="N34" s="105"/>
      <c r="O34" s="105"/>
      <c r="P34" s="118">
        <v>0</v>
      </c>
      <c r="Q34" s="91">
        <v>0</v>
      </c>
      <c r="R34" s="117">
        <f>SUM(M34:Q34)</f>
        <v>0</v>
      </c>
      <c r="S34" s="117">
        <f>C34+L34+R34</f>
        <v>0</v>
      </c>
    </row>
    <row r="35" spans="1:19" ht="15.75" customHeight="1" thickTop="1">
      <c r="A35" s="37" t="s">
        <v>16</v>
      </c>
      <c r="B35" s="161">
        <v>0</v>
      </c>
      <c r="C35" s="120">
        <f>ROUND($C$34*$B35,0)</f>
        <v>0</v>
      </c>
      <c r="D35" s="50">
        <f t="shared" ref="D35:D40" si="45">ROUND($D$34*$B35,0)</f>
        <v>0</v>
      </c>
      <c r="E35" s="50">
        <f t="shared" ref="E35:E40" si="46">ROUND($E$34*$B35,0)</f>
        <v>0</v>
      </c>
      <c r="F35" s="50">
        <f t="shared" ref="F35:F40" si="47">ROUND($F$34*$B35,0)</f>
        <v>0</v>
      </c>
      <c r="G35" s="50">
        <f t="shared" ref="G35:G40" si="48">ROUND($G$34*$B35,0)</f>
        <v>0</v>
      </c>
      <c r="H35" s="50">
        <f t="shared" ref="H35:H40" si="49">ROUND($H$34*$B35,0)</f>
        <v>0</v>
      </c>
      <c r="I35" s="50">
        <f t="shared" ref="I35:I40" si="50">ROUND($I$34*$B35,0)</f>
        <v>0</v>
      </c>
      <c r="J35" s="50">
        <f t="shared" ref="J35:J40" si="51">ROUND($J$34*$B35,0)</f>
        <v>0</v>
      </c>
      <c r="K35" s="50">
        <f t="shared" ref="K35:K40" si="52">ROUND($K$34*$B35,0)</f>
        <v>0</v>
      </c>
      <c r="L35" s="116">
        <f>SUM(D35:K35)</f>
        <v>0</v>
      </c>
      <c r="M35" s="50">
        <f t="shared" ref="M35:M40" si="53">ROUND($M$34*$B35,0)</f>
        <v>0</v>
      </c>
      <c r="N35" s="50">
        <f t="shared" ref="N35:N40" si="54">ROUND($N$34*$B35,0)</f>
        <v>0</v>
      </c>
      <c r="O35" s="50">
        <f t="shared" ref="O35:O40" si="55">ROUND($O$34*$B35,0)</f>
        <v>0</v>
      </c>
      <c r="P35" s="117">
        <f>ROUND(P34*B35,0)</f>
        <v>0</v>
      </c>
      <c r="Q35" s="117">
        <f>ROUND(Q34*B35,0)</f>
        <v>0</v>
      </c>
      <c r="R35" s="117">
        <f>SUM(M35:Q35)</f>
        <v>0</v>
      </c>
      <c r="S35" s="117">
        <f>C35+L35+R35</f>
        <v>0</v>
      </c>
    </row>
    <row r="36" spans="1:19" ht="15.75" customHeight="1">
      <c r="A36" s="37" t="s">
        <v>17</v>
      </c>
      <c r="B36" s="161">
        <v>0</v>
      </c>
      <c r="C36" s="118">
        <f t="shared" ref="C36:C40" si="56">ROUND($C$34*$B36,0)</f>
        <v>0</v>
      </c>
      <c r="D36" s="117">
        <f t="shared" si="45"/>
        <v>0</v>
      </c>
      <c r="E36" s="117">
        <f t="shared" si="46"/>
        <v>0</v>
      </c>
      <c r="F36" s="117">
        <f t="shared" si="47"/>
        <v>0</v>
      </c>
      <c r="G36" s="117">
        <f t="shared" si="48"/>
        <v>0</v>
      </c>
      <c r="H36" s="117">
        <f t="shared" si="49"/>
        <v>0</v>
      </c>
      <c r="I36" s="117">
        <f t="shared" si="50"/>
        <v>0</v>
      </c>
      <c r="J36" s="117">
        <f t="shared" si="51"/>
        <v>0</v>
      </c>
      <c r="K36" s="117">
        <f t="shared" si="52"/>
        <v>0</v>
      </c>
      <c r="L36" s="116">
        <f>SUM(D36:K36)</f>
        <v>0</v>
      </c>
      <c r="M36" s="117">
        <f t="shared" si="53"/>
        <v>0</v>
      </c>
      <c r="N36" s="117">
        <f t="shared" si="54"/>
        <v>0</v>
      </c>
      <c r="O36" s="117">
        <f t="shared" si="55"/>
        <v>0</v>
      </c>
      <c r="P36" s="117">
        <f>ROUND(P34*B36,0)</f>
        <v>0</v>
      </c>
      <c r="Q36" s="117">
        <f>ROUND(Q34*B36,0)</f>
        <v>0</v>
      </c>
      <c r="R36" s="117">
        <f>SUM(M36:Q36)</f>
        <v>0</v>
      </c>
      <c r="S36" s="117">
        <f>C36+L36+R36</f>
        <v>0</v>
      </c>
    </row>
    <row r="37" spans="1:19" ht="15.75" customHeight="1">
      <c r="A37" s="37" t="s">
        <v>18</v>
      </c>
      <c r="B37" s="161">
        <v>0</v>
      </c>
      <c r="C37" s="118">
        <f t="shared" si="56"/>
        <v>0</v>
      </c>
      <c r="D37" s="117">
        <f t="shared" si="45"/>
        <v>0</v>
      </c>
      <c r="E37" s="117">
        <f t="shared" si="46"/>
        <v>0</v>
      </c>
      <c r="F37" s="117">
        <f t="shared" si="47"/>
        <v>0</v>
      </c>
      <c r="G37" s="117">
        <f t="shared" si="48"/>
        <v>0</v>
      </c>
      <c r="H37" s="117">
        <f t="shared" si="49"/>
        <v>0</v>
      </c>
      <c r="I37" s="117">
        <f t="shared" si="50"/>
        <v>0</v>
      </c>
      <c r="J37" s="117">
        <f t="shared" si="51"/>
        <v>0</v>
      </c>
      <c r="K37" s="117">
        <f t="shared" si="52"/>
        <v>0</v>
      </c>
      <c r="L37" s="116">
        <f>SUM(D37:K37)</f>
        <v>0</v>
      </c>
      <c r="M37" s="117">
        <f t="shared" si="53"/>
        <v>0</v>
      </c>
      <c r="N37" s="117">
        <f t="shared" si="54"/>
        <v>0</v>
      </c>
      <c r="O37" s="117">
        <f t="shared" si="55"/>
        <v>0</v>
      </c>
      <c r="P37" s="117">
        <f>ROUND(P34*B37,0)</f>
        <v>0</v>
      </c>
      <c r="Q37" s="117">
        <f>ROUND(Q34*B37,0)</f>
        <v>0</v>
      </c>
      <c r="R37" s="117">
        <f>SUM(M37:Q37)</f>
        <v>0</v>
      </c>
      <c r="S37" s="117">
        <f>C37+L37+R37</f>
        <v>0</v>
      </c>
    </row>
    <row r="38" spans="1:19" ht="15.75" customHeight="1">
      <c r="A38" s="155" t="s">
        <v>93</v>
      </c>
      <c r="B38" s="161">
        <v>0</v>
      </c>
      <c r="C38" s="118">
        <f t="shared" si="56"/>
        <v>0</v>
      </c>
      <c r="D38" s="117">
        <f t="shared" si="45"/>
        <v>0</v>
      </c>
      <c r="E38" s="117">
        <f t="shared" si="46"/>
        <v>0</v>
      </c>
      <c r="F38" s="117">
        <f t="shared" si="47"/>
        <v>0</v>
      </c>
      <c r="G38" s="117">
        <f t="shared" si="48"/>
        <v>0</v>
      </c>
      <c r="H38" s="117">
        <f t="shared" si="49"/>
        <v>0</v>
      </c>
      <c r="I38" s="117">
        <f t="shared" si="50"/>
        <v>0</v>
      </c>
      <c r="J38" s="117">
        <f t="shared" si="51"/>
        <v>0</v>
      </c>
      <c r="K38" s="117">
        <f t="shared" si="52"/>
        <v>0</v>
      </c>
      <c r="L38" s="116">
        <f t="shared" ref="L38:L40" si="57">SUM(D38:K38)</f>
        <v>0</v>
      </c>
      <c r="M38" s="117">
        <f t="shared" si="53"/>
        <v>0</v>
      </c>
      <c r="N38" s="117">
        <f t="shared" si="54"/>
        <v>0</v>
      </c>
      <c r="O38" s="117">
        <f t="shared" si="55"/>
        <v>0</v>
      </c>
      <c r="P38" s="117">
        <f>ROUND(P34*B38,0)</f>
        <v>0</v>
      </c>
      <c r="Q38" s="117">
        <f>ROUND(Q34*B38,0)</f>
        <v>0</v>
      </c>
      <c r="R38" s="117">
        <f t="shared" ref="R38:R40" si="58">SUM(M38:Q38)</f>
        <v>0</v>
      </c>
      <c r="S38" s="117">
        <f t="shared" ref="S38:S40" si="59">C38+L38+R38</f>
        <v>0</v>
      </c>
    </row>
    <row r="39" spans="1:19" ht="15.75" customHeight="1">
      <c r="A39" s="37" t="s">
        <v>96</v>
      </c>
      <c r="B39" s="161">
        <v>1</v>
      </c>
      <c r="C39" s="118">
        <f t="shared" si="56"/>
        <v>0</v>
      </c>
      <c r="D39" s="117">
        <f t="shared" si="45"/>
        <v>0</v>
      </c>
      <c r="E39" s="117">
        <f t="shared" si="46"/>
        <v>0</v>
      </c>
      <c r="F39" s="117">
        <f t="shared" si="47"/>
        <v>0</v>
      </c>
      <c r="G39" s="117">
        <f t="shared" si="48"/>
        <v>0</v>
      </c>
      <c r="H39" s="117">
        <f t="shared" si="49"/>
        <v>0</v>
      </c>
      <c r="I39" s="117">
        <f t="shared" si="50"/>
        <v>0</v>
      </c>
      <c r="J39" s="117">
        <f t="shared" si="51"/>
        <v>0</v>
      </c>
      <c r="K39" s="117">
        <f t="shared" si="52"/>
        <v>0</v>
      </c>
      <c r="L39" s="116">
        <f t="shared" si="57"/>
        <v>0</v>
      </c>
      <c r="M39" s="117">
        <f t="shared" si="53"/>
        <v>0</v>
      </c>
      <c r="N39" s="117">
        <f t="shared" si="54"/>
        <v>0</v>
      </c>
      <c r="O39" s="117">
        <f t="shared" si="55"/>
        <v>0</v>
      </c>
      <c r="P39" s="117">
        <f>ROUND(P34*B39,0)</f>
        <v>0</v>
      </c>
      <c r="Q39" s="117">
        <f>ROUND(Q34*B39,0)</f>
        <v>0</v>
      </c>
      <c r="R39" s="117">
        <f t="shared" si="58"/>
        <v>0</v>
      </c>
      <c r="S39" s="117">
        <f t="shared" si="59"/>
        <v>0</v>
      </c>
    </row>
    <row r="40" spans="1:19" ht="15.75" customHeight="1">
      <c r="A40" s="155" t="s">
        <v>92</v>
      </c>
      <c r="B40" s="161">
        <v>0</v>
      </c>
      <c r="C40" s="118">
        <f t="shared" si="56"/>
        <v>0</v>
      </c>
      <c r="D40" s="117">
        <f t="shared" si="45"/>
        <v>0</v>
      </c>
      <c r="E40" s="117">
        <f t="shared" si="46"/>
        <v>0</v>
      </c>
      <c r="F40" s="117">
        <f t="shared" si="47"/>
        <v>0</v>
      </c>
      <c r="G40" s="117">
        <f t="shared" si="48"/>
        <v>0</v>
      </c>
      <c r="H40" s="117">
        <f t="shared" si="49"/>
        <v>0</v>
      </c>
      <c r="I40" s="117">
        <f t="shared" si="50"/>
        <v>0</v>
      </c>
      <c r="J40" s="117">
        <f t="shared" si="51"/>
        <v>0</v>
      </c>
      <c r="K40" s="117">
        <f t="shared" si="52"/>
        <v>0</v>
      </c>
      <c r="L40" s="116">
        <f t="shared" si="57"/>
        <v>0</v>
      </c>
      <c r="M40" s="117">
        <f t="shared" si="53"/>
        <v>0</v>
      </c>
      <c r="N40" s="117">
        <f t="shared" si="54"/>
        <v>0</v>
      </c>
      <c r="O40" s="117">
        <f t="shared" si="55"/>
        <v>0</v>
      </c>
      <c r="P40" s="117">
        <f t="shared" ref="P40" si="60">ROUND(P34*B40,0)</f>
        <v>0</v>
      </c>
      <c r="Q40" s="117">
        <f>ROUND(Q34*B40,0)</f>
        <v>0</v>
      </c>
      <c r="R40" s="117">
        <f t="shared" si="58"/>
        <v>0</v>
      </c>
      <c r="S40" s="117">
        <f t="shared" si="59"/>
        <v>0</v>
      </c>
    </row>
    <row r="41" spans="1:19" ht="12" thickBot="1"/>
    <row r="42" spans="1:19" ht="15" customHeight="1" thickTop="1" thickBot="1">
      <c r="A42" s="51">
        <v>5</v>
      </c>
      <c r="B42" s="355" t="s">
        <v>86</v>
      </c>
      <c r="C42" s="355"/>
      <c r="D42" s="362"/>
      <c r="E42" s="362"/>
      <c r="F42" s="106" t="s">
        <v>39</v>
      </c>
      <c r="G42" s="162"/>
      <c r="H42" s="125"/>
      <c r="I42" s="107"/>
      <c r="J42" s="106" t="s">
        <v>19</v>
      </c>
      <c r="K42" s="363"/>
      <c r="L42" s="363"/>
      <c r="M42" s="106"/>
      <c r="N42" s="106" t="s">
        <v>20</v>
      </c>
      <c r="O42" s="98">
        <v>0</v>
      </c>
      <c r="P42" s="129">
        <v>0</v>
      </c>
      <c r="Q42" s="4"/>
      <c r="R42" s="36">
        <f>R2</f>
        <v>46112</v>
      </c>
      <c r="S42" s="4" t="s">
        <v>40</v>
      </c>
    </row>
    <row r="43" spans="1:19" ht="22.5" customHeight="1" thickTop="1" thickBot="1">
      <c r="A43" s="108"/>
      <c r="B43" s="109" t="s">
        <v>22</v>
      </c>
      <c r="C43" s="48" t="s">
        <v>1</v>
      </c>
      <c r="D43" s="122" t="s">
        <v>23</v>
      </c>
      <c r="E43" s="123" t="s">
        <v>3</v>
      </c>
      <c r="F43" s="48" t="s">
        <v>24</v>
      </c>
      <c r="G43" s="122" t="s">
        <v>25</v>
      </c>
      <c r="H43" s="124" t="s">
        <v>5</v>
      </c>
      <c r="I43" s="48" t="s">
        <v>6</v>
      </c>
      <c r="J43" s="48" t="s">
        <v>26</v>
      </c>
      <c r="K43" s="122" t="s">
        <v>8</v>
      </c>
      <c r="L43" s="126" t="s">
        <v>9</v>
      </c>
      <c r="M43" s="49" t="s">
        <v>10</v>
      </c>
      <c r="N43" s="49" t="s">
        <v>11</v>
      </c>
      <c r="O43" s="127" t="s">
        <v>27</v>
      </c>
      <c r="P43" s="128" t="s">
        <v>28</v>
      </c>
      <c r="Q43" s="115" t="s">
        <v>85</v>
      </c>
      <c r="R43" s="110" t="s">
        <v>14</v>
      </c>
      <c r="S43" s="110" t="s">
        <v>15</v>
      </c>
    </row>
    <row r="44" spans="1:19" ht="15.75" customHeight="1" thickTop="1" thickBot="1">
      <c r="A44" s="37" t="s">
        <v>15</v>
      </c>
      <c r="B44" s="119"/>
      <c r="C44" s="105"/>
      <c r="D44" s="105"/>
      <c r="E44" s="105"/>
      <c r="F44" s="105"/>
      <c r="G44" s="105"/>
      <c r="H44" s="105"/>
      <c r="I44" s="105"/>
      <c r="J44" s="105"/>
      <c r="K44" s="105"/>
      <c r="L44" s="121">
        <f>SUM(D44:K44)</f>
        <v>0</v>
      </c>
      <c r="M44" s="105"/>
      <c r="N44" s="105"/>
      <c r="O44" s="105"/>
      <c r="P44" s="118">
        <v>0</v>
      </c>
      <c r="Q44" s="91">
        <v>0</v>
      </c>
      <c r="R44" s="117">
        <f>SUM(M44:Q44)</f>
        <v>0</v>
      </c>
      <c r="S44" s="117">
        <f>C44+L44+R44</f>
        <v>0</v>
      </c>
    </row>
    <row r="45" spans="1:19" ht="15.75" customHeight="1" thickTop="1">
      <c r="A45" s="37" t="s">
        <v>16</v>
      </c>
      <c r="B45" s="161">
        <v>0</v>
      </c>
      <c r="C45" s="120">
        <f t="shared" ref="C45:C50" si="61">ROUND($C$44*$B45,0)</f>
        <v>0</v>
      </c>
      <c r="D45" s="50">
        <f t="shared" ref="D45:D50" si="62">ROUND($D$44*$B45,0)</f>
        <v>0</v>
      </c>
      <c r="E45" s="50">
        <f t="shared" ref="E45:E50" si="63">ROUND($E$44*$B45,0)</f>
        <v>0</v>
      </c>
      <c r="F45" s="50">
        <f t="shared" ref="F45:F50" si="64">ROUND($F$44*$B45,0)</f>
        <v>0</v>
      </c>
      <c r="G45" s="50">
        <f t="shared" ref="G45:G50" si="65">ROUND($G$44*$B45,0)</f>
        <v>0</v>
      </c>
      <c r="H45" s="50">
        <f t="shared" ref="H45:H50" si="66">ROUND($H$44*$B45,0)</f>
        <v>0</v>
      </c>
      <c r="I45" s="50">
        <f t="shared" ref="I45:I50" si="67">ROUND($I$44*$B45,0)</f>
        <v>0</v>
      </c>
      <c r="J45" s="50">
        <f t="shared" ref="J45:J50" si="68">ROUND($J$44*$B45,0)</f>
        <v>0</v>
      </c>
      <c r="K45" s="50">
        <f t="shared" ref="K45:K50" si="69">ROUND($K$44*$B45,0)</f>
        <v>0</v>
      </c>
      <c r="L45" s="116">
        <f>SUM(D45:K45)</f>
        <v>0</v>
      </c>
      <c r="M45" s="50">
        <f t="shared" ref="M45:M50" si="70">ROUND($M$44*$B45,0)</f>
        <v>0</v>
      </c>
      <c r="N45" s="50">
        <f t="shared" ref="N45:N50" si="71">ROUND($N$44*$B45,0)</f>
        <v>0</v>
      </c>
      <c r="O45" s="50">
        <f t="shared" ref="O45:O50" si="72">ROUND($O$44*$B45,0)</f>
        <v>0</v>
      </c>
      <c r="P45" s="117">
        <f>ROUND(P44*B45,0)</f>
        <v>0</v>
      </c>
      <c r="Q45" s="117">
        <f>ROUND(Q44*B45,0)</f>
        <v>0</v>
      </c>
      <c r="R45" s="117">
        <f>SUM(M45:Q45)</f>
        <v>0</v>
      </c>
      <c r="S45" s="117">
        <f>C45+L45+R45</f>
        <v>0</v>
      </c>
    </row>
    <row r="46" spans="1:19" ht="15.75" customHeight="1">
      <c r="A46" s="37" t="s">
        <v>17</v>
      </c>
      <c r="B46" s="161">
        <v>0</v>
      </c>
      <c r="C46" s="118">
        <f t="shared" si="61"/>
        <v>0</v>
      </c>
      <c r="D46" s="117">
        <f t="shared" si="62"/>
        <v>0</v>
      </c>
      <c r="E46" s="117">
        <f t="shared" si="63"/>
        <v>0</v>
      </c>
      <c r="F46" s="117">
        <f t="shared" si="64"/>
        <v>0</v>
      </c>
      <c r="G46" s="117">
        <f t="shared" si="65"/>
        <v>0</v>
      </c>
      <c r="H46" s="117">
        <f t="shared" si="66"/>
        <v>0</v>
      </c>
      <c r="I46" s="117">
        <f t="shared" si="67"/>
        <v>0</v>
      </c>
      <c r="J46" s="117">
        <f t="shared" si="68"/>
        <v>0</v>
      </c>
      <c r="K46" s="117">
        <f t="shared" si="69"/>
        <v>0</v>
      </c>
      <c r="L46" s="116">
        <f>SUM(D46:K46)</f>
        <v>0</v>
      </c>
      <c r="M46" s="117">
        <f t="shared" si="70"/>
        <v>0</v>
      </c>
      <c r="N46" s="117">
        <f t="shared" si="71"/>
        <v>0</v>
      </c>
      <c r="O46" s="117">
        <f t="shared" si="72"/>
        <v>0</v>
      </c>
      <c r="P46" s="117">
        <f>ROUND(P44*B46,0)</f>
        <v>0</v>
      </c>
      <c r="Q46" s="117">
        <f>ROUND(Q44*B46,0)</f>
        <v>0</v>
      </c>
      <c r="R46" s="117">
        <f>SUM(M46:Q46)</f>
        <v>0</v>
      </c>
      <c r="S46" s="117">
        <f>C46+L46+R46</f>
        <v>0</v>
      </c>
    </row>
    <row r="47" spans="1:19" ht="15.75" customHeight="1">
      <c r="A47" s="37" t="s">
        <v>18</v>
      </c>
      <c r="B47" s="161">
        <v>0</v>
      </c>
      <c r="C47" s="118">
        <f t="shared" si="61"/>
        <v>0</v>
      </c>
      <c r="D47" s="117">
        <f t="shared" si="62"/>
        <v>0</v>
      </c>
      <c r="E47" s="117">
        <f t="shared" si="63"/>
        <v>0</v>
      </c>
      <c r="F47" s="117">
        <f t="shared" si="64"/>
        <v>0</v>
      </c>
      <c r="G47" s="117">
        <f t="shared" si="65"/>
        <v>0</v>
      </c>
      <c r="H47" s="117">
        <f t="shared" si="66"/>
        <v>0</v>
      </c>
      <c r="I47" s="117">
        <f t="shared" si="67"/>
        <v>0</v>
      </c>
      <c r="J47" s="117">
        <f t="shared" si="68"/>
        <v>0</v>
      </c>
      <c r="K47" s="117">
        <f t="shared" si="69"/>
        <v>0</v>
      </c>
      <c r="L47" s="116">
        <f>SUM(D47:K47)</f>
        <v>0</v>
      </c>
      <c r="M47" s="117">
        <f t="shared" si="70"/>
        <v>0</v>
      </c>
      <c r="N47" s="117">
        <f t="shared" si="71"/>
        <v>0</v>
      </c>
      <c r="O47" s="117">
        <f t="shared" si="72"/>
        <v>0</v>
      </c>
      <c r="P47" s="117">
        <f>ROUND(P44*B47,0)</f>
        <v>0</v>
      </c>
      <c r="Q47" s="117">
        <f>ROUND(Q44*B47,0)</f>
        <v>0</v>
      </c>
      <c r="R47" s="117">
        <f>SUM(M47:Q47)</f>
        <v>0</v>
      </c>
      <c r="S47" s="117">
        <f>C47+L47+R47</f>
        <v>0</v>
      </c>
    </row>
    <row r="48" spans="1:19" ht="15.75" customHeight="1">
      <c r="A48" s="155" t="s">
        <v>93</v>
      </c>
      <c r="B48" s="161">
        <v>0</v>
      </c>
      <c r="C48" s="118">
        <f t="shared" si="61"/>
        <v>0</v>
      </c>
      <c r="D48" s="117">
        <f t="shared" si="62"/>
        <v>0</v>
      </c>
      <c r="E48" s="117">
        <f t="shared" si="63"/>
        <v>0</v>
      </c>
      <c r="F48" s="117">
        <f t="shared" si="64"/>
        <v>0</v>
      </c>
      <c r="G48" s="117">
        <f t="shared" si="65"/>
        <v>0</v>
      </c>
      <c r="H48" s="117">
        <f t="shared" si="66"/>
        <v>0</v>
      </c>
      <c r="I48" s="117">
        <f t="shared" si="67"/>
        <v>0</v>
      </c>
      <c r="J48" s="117">
        <f t="shared" si="68"/>
        <v>0</v>
      </c>
      <c r="K48" s="117">
        <f t="shared" si="69"/>
        <v>0</v>
      </c>
      <c r="L48" s="116">
        <f t="shared" ref="L48:L50" si="73">SUM(D48:K48)</f>
        <v>0</v>
      </c>
      <c r="M48" s="117">
        <f t="shared" si="70"/>
        <v>0</v>
      </c>
      <c r="N48" s="117">
        <f t="shared" si="71"/>
        <v>0</v>
      </c>
      <c r="O48" s="117">
        <f t="shared" si="72"/>
        <v>0</v>
      </c>
      <c r="P48" s="117">
        <f>ROUND(P44*B48,0)</f>
        <v>0</v>
      </c>
      <c r="Q48" s="117">
        <f>ROUND(Q44*B48,0)</f>
        <v>0</v>
      </c>
      <c r="R48" s="117">
        <f t="shared" ref="R48:R50" si="74">SUM(M48:Q48)</f>
        <v>0</v>
      </c>
      <c r="S48" s="117">
        <f t="shared" ref="S48:S50" si="75">C48+L48+R48</f>
        <v>0</v>
      </c>
    </row>
    <row r="49" spans="1:19" ht="15.75" customHeight="1">
      <c r="A49" s="37" t="s">
        <v>96</v>
      </c>
      <c r="B49" s="161">
        <v>1</v>
      </c>
      <c r="C49" s="118">
        <f t="shared" si="61"/>
        <v>0</v>
      </c>
      <c r="D49" s="117">
        <f t="shared" si="62"/>
        <v>0</v>
      </c>
      <c r="E49" s="117">
        <f t="shared" si="63"/>
        <v>0</v>
      </c>
      <c r="F49" s="117">
        <f t="shared" si="64"/>
        <v>0</v>
      </c>
      <c r="G49" s="117">
        <f t="shared" si="65"/>
        <v>0</v>
      </c>
      <c r="H49" s="117">
        <f t="shared" si="66"/>
        <v>0</v>
      </c>
      <c r="I49" s="117">
        <f t="shared" si="67"/>
        <v>0</v>
      </c>
      <c r="J49" s="117">
        <f t="shared" si="68"/>
        <v>0</v>
      </c>
      <c r="K49" s="117">
        <f t="shared" si="69"/>
        <v>0</v>
      </c>
      <c r="L49" s="116">
        <f t="shared" si="73"/>
        <v>0</v>
      </c>
      <c r="M49" s="117">
        <f t="shared" si="70"/>
        <v>0</v>
      </c>
      <c r="N49" s="117">
        <f t="shared" si="71"/>
        <v>0</v>
      </c>
      <c r="O49" s="117">
        <f t="shared" si="72"/>
        <v>0</v>
      </c>
      <c r="P49" s="117">
        <f>ROUND(P44*B49,0)</f>
        <v>0</v>
      </c>
      <c r="Q49" s="117">
        <f>ROUND(Q44*B49,0)</f>
        <v>0</v>
      </c>
      <c r="R49" s="117">
        <f t="shared" si="74"/>
        <v>0</v>
      </c>
      <c r="S49" s="117">
        <f t="shared" si="75"/>
        <v>0</v>
      </c>
    </row>
    <row r="50" spans="1:19" ht="15.75" customHeight="1">
      <c r="A50" s="155" t="s">
        <v>92</v>
      </c>
      <c r="B50" s="161">
        <v>0</v>
      </c>
      <c r="C50" s="118">
        <f t="shared" si="61"/>
        <v>0</v>
      </c>
      <c r="D50" s="117">
        <f t="shared" si="62"/>
        <v>0</v>
      </c>
      <c r="E50" s="117">
        <f t="shared" si="63"/>
        <v>0</v>
      </c>
      <c r="F50" s="117">
        <f t="shared" si="64"/>
        <v>0</v>
      </c>
      <c r="G50" s="117">
        <f t="shared" si="65"/>
        <v>0</v>
      </c>
      <c r="H50" s="117">
        <f t="shared" si="66"/>
        <v>0</v>
      </c>
      <c r="I50" s="117">
        <f t="shared" si="67"/>
        <v>0</v>
      </c>
      <c r="J50" s="117">
        <f t="shared" si="68"/>
        <v>0</v>
      </c>
      <c r="K50" s="117">
        <f t="shared" si="69"/>
        <v>0</v>
      </c>
      <c r="L50" s="116">
        <f t="shared" si="73"/>
        <v>0</v>
      </c>
      <c r="M50" s="117">
        <f t="shared" si="70"/>
        <v>0</v>
      </c>
      <c r="N50" s="117">
        <f t="shared" si="71"/>
        <v>0</v>
      </c>
      <c r="O50" s="117">
        <f t="shared" si="72"/>
        <v>0</v>
      </c>
      <c r="P50" s="117">
        <f>ROUND(P44*B50,0)</f>
        <v>0</v>
      </c>
      <c r="Q50" s="117">
        <f>ROUND(Q44*B50,0)</f>
        <v>0</v>
      </c>
      <c r="R50" s="117">
        <f t="shared" si="74"/>
        <v>0</v>
      </c>
      <c r="S50" s="117">
        <f t="shared" si="75"/>
        <v>0</v>
      </c>
    </row>
  </sheetData>
  <mergeCells count="16">
    <mergeCell ref="B42:C42"/>
    <mergeCell ref="D42:E42"/>
    <mergeCell ref="K42:L42"/>
    <mergeCell ref="B22:C22"/>
    <mergeCell ref="D22:E22"/>
    <mergeCell ref="K22:L22"/>
    <mergeCell ref="B32:C32"/>
    <mergeCell ref="D32:E32"/>
    <mergeCell ref="K32:L32"/>
    <mergeCell ref="A1:S1"/>
    <mergeCell ref="B2:C2"/>
    <mergeCell ref="D2:E2"/>
    <mergeCell ref="K2:L2"/>
    <mergeCell ref="B12:C12"/>
    <mergeCell ref="D12:E12"/>
    <mergeCell ref="K12:L12"/>
  </mergeCells>
  <phoneticPr fontId="3"/>
  <dataValidations disablePrompts="1" count="2">
    <dataValidation type="list" allowBlank="1" showInputMessage="1" showErrorMessage="1" sqref="H42 H12 H22 H32" xr:uid="{00000000-0002-0000-0E00-000000000000}">
      <formula1>$T$7:$T$8</formula1>
    </dataValidation>
    <dataValidation type="list" allowBlank="1" showInputMessage="1" showErrorMessage="1" sqref="K42:L42 K32:L32 K22:L22 K12:L12" xr:uid="{00000000-0002-0000-0E00-000001000000}">
      <formula1>$T$11:$T$13</formula1>
    </dataValidation>
  </dataValidations>
  <pageMargins left="0.59055118110236227" right="0.59055118110236227" top="0.39370078740157483" bottom="0.19685039370078741" header="0.19685039370078741" footer="0.19685039370078741"/>
  <pageSetup paperSize="9" scale="75" orientation="landscape" r:id="rId1"/>
  <headerFooter>
    <oddHeader>&amp;C人件費算出表（国民年金・給付金統合）</oddHeader>
    <oddFooter>&amp;R&amp;A</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BM48"/>
  <sheetViews>
    <sheetView showGridLines="0" view="pageBreakPreview" zoomScale="90" zoomScaleNormal="85" zoomScaleSheetLayoutView="90" workbookViewId="0">
      <selection activeCell="J42" sqref="J42:O43"/>
    </sheetView>
  </sheetViews>
  <sheetFormatPr defaultRowHeight="13.5"/>
  <cols>
    <col min="1" max="21" width="2.375" customWidth="1"/>
    <col min="22" max="27" width="2.375" style="30" customWidth="1"/>
    <col min="28" max="39" width="2.375" customWidth="1"/>
    <col min="40" max="45" width="2.375" style="30" customWidth="1"/>
    <col min="46" max="57" width="2.375" customWidth="1"/>
    <col min="58" max="63" width="2.375" style="30" customWidth="1"/>
  </cols>
  <sheetData>
    <row r="1" spans="1:63">
      <c r="A1" s="133"/>
      <c r="B1" s="133"/>
      <c r="C1" s="133"/>
      <c r="D1" s="133"/>
      <c r="E1" s="133"/>
    </row>
    <row r="3" spans="1:63">
      <c r="AS3" s="134"/>
      <c r="AT3" s="134"/>
      <c r="AU3" s="134"/>
      <c r="AV3" s="134"/>
      <c r="AW3" s="135"/>
      <c r="AX3" s="135"/>
      <c r="AY3" s="135"/>
      <c r="AZ3" s="135"/>
      <c r="BA3" s="135"/>
      <c r="BB3" s="135"/>
      <c r="BC3" s="134"/>
      <c r="BD3" s="135"/>
      <c r="BE3" s="135"/>
      <c r="BF3" s="136"/>
      <c r="BG3" s="136"/>
      <c r="BH3" s="136"/>
      <c r="BI3" s="136"/>
      <c r="BJ3" s="136"/>
      <c r="BK3" s="136"/>
    </row>
    <row r="4" spans="1:63" ht="13.5" customHeight="1">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S4" s="134"/>
      <c r="AT4" s="134"/>
      <c r="AU4" s="134"/>
      <c r="AV4" s="134"/>
      <c r="AW4" s="135"/>
      <c r="AX4" s="135"/>
      <c r="AY4" s="135"/>
      <c r="AZ4" s="135"/>
      <c r="BA4" s="135"/>
      <c r="BB4" s="135"/>
      <c r="BC4" s="135"/>
      <c r="BD4" s="135"/>
      <c r="BE4" s="135"/>
      <c r="BF4" s="136"/>
      <c r="BG4" s="136"/>
      <c r="BH4" s="136"/>
      <c r="BI4" s="136"/>
      <c r="BJ4" s="136"/>
      <c r="BK4" s="136"/>
    </row>
    <row r="5" spans="1:63" ht="13.5" customHeight="1">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S5" s="138"/>
      <c r="AT5" s="139"/>
      <c r="AU5" s="139"/>
      <c r="AV5" s="139"/>
      <c r="AW5" s="140"/>
      <c r="AX5" s="139"/>
      <c r="AY5" s="139"/>
      <c r="AZ5" s="139"/>
      <c r="BA5" s="139"/>
      <c r="BB5" s="139"/>
      <c r="BC5" s="138"/>
      <c r="BD5" s="139"/>
      <c r="BE5" s="139"/>
      <c r="BF5" s="141"/>
      <c r="BG5" s="142"/>
      <c r="BH5" s="142"/>
      <c r="BI5" s="142"/>
      <c r="BJ5" s="142"/>
      <c r="BK5" s="142"/>
    </row>
    <row r="6" spans="1:63">
      <c r="A6" s="133" t="s">
        <v>101</v>
      </c>
      <c r="B6" s="133"/>
      <c r="C6" s="133"/>
      <c r="D6" s="133"/>
      <c r="E6" s="133"/>
      <c r="F6" s="133"/>
      <c r="G6" s="133"/>
      <c r="AS6" s="139"/>
      <c r="AT6" s="139"/>
      <c r="AU6" s="139"/>
      <c r="AV6" s="139"/>
      <c r="AW6" s="139"/>
      <c r="AX6" s="139"/>
      <c r="AY6" s="139"/>
      <c r="AZ6" s="139"/>
      <c r="BA6" s="139"/>
      <c r="BB6" s="139"/>
      <c r="BC6" s="139"/>
      <c r="BD6" s="139"/>
      <c r="BE6" s="139"/>
      <c r="BF6" s="142"/>
      <c r="BG6" s="142"/>
      <c r="BH6" s="142"/>
      <c r="BI6" s="142"/>
      <c r="BJ6" s="142"/>
      <c r="BK6" s="142"/>
    </row>
    <row r="8" spans="1:63">
      <c r="A8" s="209"/>
      <c r="B8" s="209"/>
      <c r="C8" s="209"/>
      <c r="D8" s="209"/>
      <c r="E8" s="209"/>
      <c r="F8" s="209"/>
      <c r="G8" s="209"/>
      <c r="H8" s="209"/>
      <c r="I8" s="209"/>
      <c r="J8" s="209" t="s">
        <v>102</v>
      </c>
      <c r="K8" s="209"/>
      <c r="L8" s="209"/>
      <c r="M8" s="209"/>
      <c r="N8" s="209"/>
      <c r="O8" s="209"/>
      <c r="P8" s="209"/>
      <c r="Q8" s="209"/>
      <c r="R8" s="209"/>
      <c r="S8" s="209"/>
      <c r="T8" s="209"/>
      <c r="U8" s="209"/>
      <c r="V8" s="209"/>
      <c r="W8" s="209"/>
      <c r="X8" s="209"/>
      <c r="Y8" s="209"/>
      <c r="Z8" s="209"/>
      <c r="AA8" s="209"/>
      <c r="AB8" s="209" t="s">
        <v>103</v>
      </c>
      <c r="AC8" s="209"/>
      <c r="AD8" s="209"/>
      <c r="AE8" s="209"/>
      <c r="AF8" s="209"/>
      <c r="AG8" s="209"/>
      <c r="AH8" s="209"/>
      <c r="AI8" s="209"/>
      <c r="AJ8" s="209"/>
      <c r="AK8" s="209"/>
      <c r="AL8" s="209"/>
      <c r="AM8" s="209"/>
      <c r="AN8" s="209"/>
      <c r="AO8" s="209"/>
      <c r="AP8" s="209"/>
      <c r="AQ8" s="209"/>
      <c r="AR8" s="209"/>
      <c r="AS8" s="209"/>
      <c r="AT8" s="209" t="s">
        <v>104</v>
      </c>
      <c r="AU8" s="209"/>
      <c r="AV8" s="209"/>
      <c r="AW8" s="209"/>
      <c r="AX8" s="209"/>
      <c r="AY8" s="209"/>
      <c r="AZ8" s="209"/>
      <c r="BA8" s="209"/>
      <c r="BB8" s="209"/>
      <c r="BC8" s="209"/>
      <c r="BD8" s="209"/>
      <c r="BE8" s="209"/>
      <c r="BF8" s="209"/>
      <c r="BG8" s="209"/>
      <c r="BH8" s="209"/>
      <c r="BI8" s="209"/>
      <c r="BJ8" s="209"/>
      <c r="BK8" s="209"/>
    </row>
    <row r="9" spans="1:63">
      <c r="A9" s="209"/>
      <c r="B9" s="209"/>
      <c r="C9" s="209"/>
      <c r="D9" s="209"/>
      <c r="E9" s="209"/>
      <c r="F9" s="209"/>
      <c r="G9" s="209"/>
      <c r="H9" s="209"/>
      <c r="I9" s="209"/>
      <c r="J9" s="209" t="s">
        <v>61</v>
      </c>
      <c r="K9" s="209"/>
      <c r="L9" s="209"/>
      <c r="M9" s="209"/>
      <c r="N9" s="209"/>
      <c r="O9" s="209"/>
      <c r="P9" s="209" t="s">
        <v>62</v>
      </c>
      <c r="Q9" s="209"/>
      <c r="R9" s="209"/>
      <c r="S9" s="209"/>
      <c r="T9" s="209"/>
      <c r="U9" s="209"/>
      <c r="V9" s="211" t="s">
        <v>63</v>
      </c>
      <c r="W9" s="211"/>
      <c r="X9" s="211"/>
      <c r="Y9" s="211"/>
      <c r="Z9" s="211"/>
      <c r="AA9" s="211"/>
      <c r="AB9" s="209" t="s">
        <v>61</v>
      </c>
      <c r="AC9" s="209"/>
      <c r="AD9" s="209"/>
      <c r="AE9" s="209"/>
      <c r="AF9" s="209"/>
      <c r="AG9" s="209"/>
      <c r="AH9" s="209" t="s">
        <v>62</v>
      </c>
      <c r="AI9" s="209"/>
      <c r="AJ9" s="209"/>
      <c r="AK9" s="209"/>
      <c r="AL9" s="209"/>
      <c r="AM9" s="209"/>
      <c r="AN9" s="211" t="s">
        <v>63</v>
      </c>
      <c r="AO9" s="211"/>
      <c r="AP9" s="211"/>
      <c r="AQ9" s="211"/>
      <c r="AR9" s="211"/>
      <c r="AS9" s="211"/>
      <c r="AT9" s="209" t="s">
        <v>61</v>
      </c>
      <c r="AU9" s="209"/>
      <c r="AV9" s="209"/>
      <c r="AW9" s="209"/>
      <c r="AX9" s="209"/>
      <c r="AY9" s="209"/>
      <c r="AZ9" s="209" t="s">
        <v>62</v>
      </c>
      <c r="BA9" s="209"/>
      <c r="BB9" s="209"/>
      <c r="BC9" s="209"/>
      <c r="BD9" s="209"/>
      <c r="BE9" s="209"/>
      <c r="BF9" s="211" t="s">
        <v>63</v>
      </c>
      <c r="BG9" s="211"/>
      <c r="BH9" s="211"/>
      <c r="BI9" s="211"/>
      <c r="BJ9" s="211"/>
      <c r="BK9" s="211"/>
    </row>
    <row r="10" spans="1:63">
      <c r="A10" s="210"/>
      <c r="B10" s="210"/>
      <c r="C10" s="210"/>
      <c r="D10" s="210"/>
      <c r="E10" s="210"/>
      <c r="F10" s="210"/>
      <c r="G10" s="210"/>
      <c r="H10" s="210"/>
      <c r="I10" s="210"/>
      <c r="J10" s="210"/>
      <c r="K10" s="210"/>
      <c r="L10" s="210"/>
      <c r="M10" s="210"/>
      <c r="N10" s="210"/>
      <c r="O10" s="210"/>
      <c r="P10" s="210"/>
      <c r="Q10" s="210"/>
      <c r="R10" s="210"/>
      <c r="S10" s="210"/>
      <c r="T10" s="210"/>
      <c r="U10" s="210"/>
      <c r="V10" s="212"/>
      <c r="W10" s="212"/>
      <c r="X10" s="212"/>
      <c r="Y10" s="212"/>
      <c r="Z10" s="212"/>
      <c r="AA10" s="212"/>
      <c r="AB10" s="210"/>
      <c r="AC10" s="210"/>
      <c r="AD10" s="210"/>
      <c r="AE10" s="210"/>
      <c r="AF10" s="210"/>
      <c r="AG10" s="210"/>
      <c r="AH10" s="210"/>
      <c r="AI10" s="210"/>
      <c r="AJ10" s="210"/>
      <c r="AK10" s="210"/>
      <c r="AL10" s="210"/>
      <c r="AM10" s="210"/>
      <c r="AN10" s="212"/>
      <c r="AO10" s="212"/>
      <c r="AP10" s="212"/>
      <c r="AQ10" s="212"/>
      <c r="AR10" s="212"/>
      <c r="AS10" s="212"/>
      <c r="AT10" s="210"/>
      <c r="AU10" s="210"/>
      <c r="AV10" s="210"/>
      <c r="AW10" s="210"/>
      <c r="AX10" s="210"/>
      <c r="AY10" s="210"/>
      <c r="AZ10" s="210"/>
      <c r="BA10" s="210"/>
      <c r="BB10" s="210"/>
      <c r="BC10" s="210"/>
      <c r="BD10" s="210"/>
      <c r="BE10" s="210"/>
      <c r="BF10" s="212"/>
      <c r="BG10" s="212"/>
      <c r="BH10" s="212"/>
      <c r="BI10" s="212"/>
      <c r="BJ10" s="212"/>
      <c r="BK10" s="212"/>
    </row>
    <row r="11" spans="1:63" ht="14.25" thickBot="1">
      <c r="A11" s="209" t="s">
        <v>64</v>
      </c>
      <c r="B11" s="209"/>
      <c r="C11" s="209"/>
      <c r="D11" s="209"/>
      <c r="E11" s="209"/>
      <c r="F11" s="209"/>
      <c r="G11" s="209"/>
      <c r="H11" s="209"/>
      <c r="I11" s="213"/>
      <c r="J11" s="214" t="s">
        <v>65</v>
      </c>
      <c r="K11" s="214"/>
      <c r="L11" s="214"/>
      <c r="M11" s="214"/>
      <c r="N11" s="214"/>
      <c r="O11" s="214"/>
      <c r="P11" s="214" t="s">
        <v>65</v>
      </c>
      <c r="Q11" s="214"/>
      <c r="R11" s="214"/>
      <c r="S11" s="214"/>
      <c r="T11" s="214"/>
      <c r="U11" s="214"/>
      <c r="V11" s="215" t="s">
        <v>65</v>
      </c>
      <c r="W11" s="215"/>
      <c r="X11" s="215"/>
      <c r="Y11" s="215"/>
      <c r="Z11" s="215"/>
      <c r="AA11" s="215"/>
      <c r="AB11" s="214" t="s">
        <v>65</v>
      </c>
      <c r="AC11" s="214"/>
      <c r="AD11" s="214"/>
      <c r="AE11" s="214"/>
      <c r="AF11" s="214"/>
      <c r="AG11" s="214"/>
      <c r="AH11" s="214" t="s">
        <v>65</v>
      </c>
      <c r="AI11" s="214"/>
      <c r="AJ11" s="214"/>
      <c r="AK11" s="214"/>
      <c r="AL11" s="214"/>
      <c r="AM11" s="214"/>
      <c r="AN11" s="215" t="s">
        <v>65</v>
      </c>
      <c r="AO11" s="215"/>
      <c r="AP11" s="215"/>
      <c r="AQ11" s="215"/>
      <c r="AR11" s="215"/>
      <c r="AS11" s="215"/>
      <c r="AT11" s="214" t="s">
        <v>65</v>
      </c>
      <c r="AU11" s="214"/>
      <c r="AV11" s="214"/>
      <c r="AW11" s="214"/>
      <c r="AX11" s="214"/>
      <c r="AY11" s="214"/>
      <c r="AZ11" s="214" t="s">
        <v>65</v>
      </c>
      <c r="BA11" s="214"/>
      <c r="BB11" s="214"/>
      <c r="BC11" s="214"/>
      <c r="BD11" s="214"/>
      <c r="BE11" s="214"/>
      <c r="BF11" s="215" t="s">
        <v>65</v>
      </c>
      <c r="BG11" s="215"/>
      <c r="BH11" s="215"/>
      <c r="BI11" s="215"/>
      <c r="BJ11" s="215"/>
      <c r="BK11" s="215"/>
    </row>
    <row r="12" spans="1:63" ht="14.25" thickTop="1">
      <c r="A12" s="209"/>
      <c r="B12" s="209"/>
      <c r="C12" s="209"/>
      <c r="D12" s="209"/>
      <c r="E12" s="209"/>
      <c r="F12" s="209"/>
      <c r="G12" s="209"/>
      <c r="H12" s="209"/>
      <c r="I12" s="213"/>
      <c r="J12" s="216">
        <f>'シート6（専任集計）'!B7</f>
        <v>0</v>
      </c>
      <c r="K12" s="217"/>
      <c r="L12" s="217"/>
      <c r="M12" s="217"/>
      <c r="N12" s="217"/>
      <c r="O12" s="217"/>
      <c r="P12" s="217">
        <f>'シート4（兼任集計）'!B7</f>
        <v>3059414</v>
      </c>
      <c r="Q12" s="217"/>
      <c r="R12" s="217"/>
      <c r="S12" s="217"/>
      <c r="T12" s="217"/>
      <c r="U12" s="217"/>
      <c r="V12" s="217">
        <f>J12+P12</f>
        <v>3059414</v>
      </c>
      <c r="W12" s="217"/>
      <c r="X12" s="217"/>
      <c r="Y12" s="217"/>
      <c r="Z12" s="217"/>
      <c r="AA12" s="217"/>
      <c r="AB12" s="217">
        <f>'シート6（専任集計）'!B10</f>
        <v>0</v>
      </c>
      <c r="AC12" s="217"/>
      <c r="AD12" s="217"/>
      <c r="AE12" s="217"/>
      <c r="AF12" s="217"/>
      <c r="AG12" s="217"/>
      <c r="AH12" s="217">
        <f>'シート4（兼任集計）'!B10</f>
        <v>48579</v>
      </c>
      <c r="AI12" s="217"/>
      <c r="AJ12" s="217"/>
      <c r="AK12" s="217"/>
      <c r="AL12" s="217"/>
      <c r="AM12" s="217"/>
      <c r="AN12" s="217">
        <f>AB12+AH12</f>
        <v>48579</v>
      </c>
      <c r="AO12" s="217"/>
      <c r="AP12" s="217"/>
      <c r="AQ12" s="217"/>
      <c r="AR12" s="217"/>
      <c r="AS12" s="217"/>
      <c r="AT12" s="217">
        <f>'シート6（専任集計）'!B13</f>
        <v>0</v>
      </c>
      <c r="AU12" s="217"/>
      <c r="AV12" s="217"/>
      <c r="AW12" s="217"/>
      <c r="AX12" s="217"/>
      <c r="AY12" s="217"/>
      <c r="AZ12" s="217">
        <f>'シート4（兼任集計）'!B13</f>
        <v>25194</v>
      </c>
      <c r="BA12" s="217"/>
      <c r="BB12" s="217"/>
      <c r="BC12" s="217"/>
      <c r="BD12" s="217"/>
      <c r="BE12" s="217"/>
      <c r="BF12" s="217">
        <f>AT12+AZ12</f>
        <v>25194</v>
      </c>
      <c r="BG12" s="217"/>
      <c r="BH12" s="217"/>
      <c r="BI12" s="217"/>
      <c r="BJ12" s="217"/>
      <c r="BK12" s="220"/>
    </row>
    <row r="13" spans="1:63">
      <c r="A13" s="209"/>
      <c r="B13" s="209"/>
      <c r="C13" s="209"/>
      <c r="D13" s="209"/>
      <c r="E13" s="209"/>
      <c r="F13" s="209"/>
      <c r="G13" s="209"/>
      <c r="H13" s="209"/>
      <c r="I13" s="213"/>
      <c r="J13" s="218"/>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19"/>
      <c r="AJ13" s="219"/>
      <c r="AK13" s="219"/>
      <c r="AL13" s="219"/>
      <c r="AM13" s="219"/>
      <c r="AN13" s="219"/>
      <c r="AO13" s="219"/>
      <c r="AP13" s="219"/>
      <c r="AQ13" s="219"/>
      <c r="AR13" s="219"/>
      <c r="AS13" s="219"/>
      <c r="AT13" s="219"/>
      <c r="AU13" s="219"/>
      <c r="AV13" s="219"/>
      <c r="AW13" s="219"/>
      <c r="AX13" s="219"/>
      <c r="AY13" s="219"/>
      <c r="AZ13" s="219"/>
      <c r="BA13" s="219"/>
      <c r="BB13" s="219"/>
      <c r="BC13" s="219"/>
      <c r="BD13" s="219"/>
      <c r="BE13" s="219"/>
      <c r="BF13" s="219"/>
      <c r="BG13" s="219"/>
      <c r="BH13" s="219"/>
      <c r="BI13" s="219"/>
      <c r="BJ13" s="219"/>
      <c r="BK13" s="221"/>
    </row>
    <row r="14" spans="1:63">
      <c r="A14" s="209"/>
      <c r="B14" s="209"/>
      <c r="C14" s="209" t="s">
        <v>66</v>
      </c>
      <c r="D14" s="209"/>
      <c r="E14" s="209"/>
      <c r="F14" s="209"/>
      <c r="G14" s="209"/>
      <c r="H14" s="209"/>
      <c r="I14" s="213"/>
      <c r="J14" s="222">
        <f>'シート6（専任集計）'!C7</f>
        <v>0</v>
      </c>
      <c r="K14" s="223"/>
      <c r="L14" s="223"/>
      <c r="M14" s="223"/>
      <c r="N14" s="223"/>
      <c r="O14" s="224"/>
      <c r="P14" s="228">
        <f>'シート4（兼任集計）'!C7</f>
        <v>116220</v>
      </c>
      <c r="Q14" s="223"/>
      <c r="R14" s="223"/>
      <c r="S14" s="223"/>
      <c r="T14" s="223"/>
      <c r="U14" s="224"/>
      <c r="V14" s="217">
        <f>J14+P14</f>
        <v>116220</v>
      </c>
      <c r="W14" s="217"/>
      <c r="X14" s="217"/>
      <c r="Y14" s="217"/>
      <c r="Z14" s="217"/>
      <c r="AA14" s="217"/>
      <c r="AB14" s="219">
        <f>'シート6（専任集計）'!C10</f>
        <v>0</v>
      </c>
      <c r="AC14" s="219"/>
      <c r="AD14" s="219"/>
      <c r="AE14" s="219"/>
      <c r="AF14" s="219"/>
      <c r="AG14" s="219"/>
      <c r="AH14" s="219">
        <f>'シート4（兼任集計）'!C10</f>
        <v>0</v>
      </c>
      <c r="AI14" s="219"/>
      <c r="AJ14" s="219"/>
      <c r="AK14" s="219"/>
      <c r="AL14" s="219"/>
      <c r="AM14" s="219"/>
      <c r="AN14" s="217">
        <f>AB14+AH14</f>
        <v>0</v>
      </c>
      <c r="AO14" s="217"/>
      <c r="AP14" s="217"/>
      <c r="AQ14" s="217"/>
      <c r="AR14" s="217"/>
      <c r="AS14" s="217"/>
      <c r="AT14" s="219">
        <f>'シート6（専任集計）'!C13</f>
        <v>0</v>
      </c>
      <c r="AU14" s="219"/>
      <c r="AV14" s="219"/>
      <c r="AW14" s="219"/>
      <c r="AX14" s="219"/>
      <c r="AY14" s="219"/>
      <c r="AZ14" s="219">
        <f>'シート4（兼任集計）'!C13</f>
        <v>3120</v>
      </c>
      <c r="BA14" s="219"/>
      <c r="BB14" s="219"/>
      <c r="BC14" s="219"/>
      <c r="BD14" s="219"/>
      <c r="BE14" s="219"/>
      <c r="BF14" s="217">
        <f>AT14+AZ14</f>
        <v>3120</v>
      </c>
      <c r="BG14" s="217"/>
      <c r="BH14" s="217"/>
      <c r="BI14" s="217"/>
      <c r="BJ14" s="217"/>
      <c r="BK14" s="220"/>
    </row>
    <row r="15" spans="1:63">
      <c r="A15" s="209"/>
      <c r="B15" s="209"/>
      <c r="C15" s="209"/>
      <c r="D15" s="209"/>
      <c r="E15" s="209"/>
      <c r="F15" s="209"/>
      <c r="G15" s="209"/>
      <c r="H15" s="209"/>
      <c r="I15" s="213"/>
      <c r="J15" s="225"/>
      <c r="K15" s="226"/>
      <c r="L15" s="226"/>
      <c r="M15" s="226"/>
      <c r="N15" s="226"/>
      <c r="O15" s="227"/>
      <c r="P15" s="229"/>
      <c r="Q15" s="226"/>
      <c r="R15" s="226"/>
      <c r="S15" s="226"/>
      <c r="T15" s="226"/>
      <c r="U15" s="227"/>
      <c r="V15" s="219"/>
      <c r="W15" s="219"/>
      <c r="X15" s="219"/>
      <c r="Y15" s="219"/>
      <c r="Z15" s="219"/>
      <c r="AA15" s="219"/>
      <c r="AB15" s="219"/>
      <c r="AC15" s="219"/>
      <c r="AD15" s="219"/>
      <c r="AE15" s="219"/>
      <c r="AF15" s="219"/>
      <c r="AG15" s="219"/>
      <c r="AH15" s="219"/>
      <c r="AI15" s="219"/>
      <c r="AJ15" s="219"/>
      <c r="AK15" s="219"/>
      <c r="AL15" s="219"/>
      <c r="AM15" s="219"/>
      <c r="AN15" s="219"/>
      <c r="AO15" s="219"/>
      <c r="AP15" s="219"/>
      <c r="AQ15" s="219"/>
      <c r="AR15" s="219"/>
      <c r="AS15" s="219"/>
      <c r="AT15" s="219"/>
      <c r="AU15" s="219"/>
      <c r="AV15" s="219"/>
      <c r="AW15" s="219"/>
      <c r="AX15" s="219"/>
      <c r="AY15" s="219"/>
      <c r="AZ15" s="219"/>
      <c r="BA15" s="219"/>
      <c r="BB15" s="219"/>
      <c r="BC15" s="219"/>
      <c r="BD15" s="219"/>
      <c r="BE15" s="219"/>
      <c r="BF15" s="219"/>
      <c r="BG15" s="219"/>
      <c r="BH15" s="219"/>
      <c r="BI15" s="219"/>
      <c r="BJ15" s="219"/>
      <c r="BK15" s="221"/>
    </row>
    <row r="16" spans="1:63">
      <c r="A16" s="209"/>
      <c r="B16" s="209"/>
      <c r="C16" s="209" t="s">
        <v>67</v>
      </c>
      <c r="D16" s="209"/>
      <c r="E16" s="209"/>
      <c r="F16" s="209"/>
      <c r="G16" s="209"/>
      <c r="H16" s="209"/>
      <c r="I16" s="213"/>
      <c r="J16" s="222">
        <f>'シート6（専任集計）'!D7</f>
        <v>0</v>
      </c>
      <c r="K16" s="223"/>
      <c r="L16" s="223"/>
      <c r="M16" s="223"/>
      <c r="N16" s="223"/>
      <c r="O16" s="224"/>
      <c r="P16" s="228">
        <f>'シート4（兼任集計）'!D7</f>
        <v>0</v>
      </c>
      <c r="Q16" s="223"/>
      <c r="R16" s="223"/>
      <c r="S16" s="223"/>
      <c r="T16" s="223"/>
      <c r="U16" s="224"/>
      <c r="V16" s="217">
        <f>J16+P16</f>
        <v>0</v>
      </c>
      <c r="W16" s="217"/>
      <c r="X16" s="217"/>
      <c r="Y16" s="217"/>
      <c r="Z16" s="217"/>
      <c r="AA16" s="217"/>
      <c r="AB16" s="219">
        <f>'シート6（専任集計）'!D10</f>
        <v>0</v>
      </c>
      <c r="AC16" s="219"/>
      <c r="AD16" s="219"/>
      <c r="AE16" s="219"/>
      <c r="AF16" s="219"/>
      <c r="AG16" s="219"/>
      <c r="AH16" s="219">
        <f>'シート4（兼任集計）'!D10</f>
        <v>0</v>
      </c>
      <c r="AI16" s="219"/>
      <c r="AJ16" s="219"/>
      <c r="AK16" s="219"/>
      <c r="AL16" s="219"/>
      <c r="AM16" s="219"/>
      <c r="AN16" s="217">
        <f>AB16+AH16</f>
        <v>0</v>
      </c>
      <c r="AO16" s="217"/>
      <c r="AP16" s="217"/>
      <c r="AQ16" s="217"/>
      <c r="AR16" s="217"/>
      <c r="AS16" s="217"/>
      <c r="AT16" s="219">
        <f>'シート6（専任集計）'!D13</f>
        <v>0</v>
      </c>
      <c r="AU16" s="219"/>
      <c r="AV16" s="219"/>
      <c r="AW16" s="219"/>
      <c r="AX16" s="219"/>
      <c r="AY16" s="219"/>
      <c r="AZ16" s="219">
        <f>'シート4（兼任集計）'!D13</f>
        <v>0</v>
      </c>
      <c r="BA16" s="219"/>
      <c r="BB16" s="219"/>
      <c r="BC16" s="219"/>
      <c r="BD16" s="219"/>
      <c r="BE16" s="219"/>
      <c r="BF16" s="217">
        <f>AT16+AZ16</f>
        <v>0</v>
      </c>
      <c r="BG16" s="217"/>
      <c r="BH16" s="217"/>
      <c r="BI16" s="217"/>
      <c r="BJ16" s="217"/>
      <c r="BK16" s="220"/>
    </row>
    <row r="17" spans="1:65">
      <c r="A17" s="209"/>
      <c r="B17" s="209"/>
      <c r="C17" s="209"/>
      <c r="D17" s="209"/>
      <c r="E17" s="209"/>
      <c r="F17" s="209"/>
      <c r="G17" s="209"/>
      <c r="H17" s="209"/>
      <c r="I17" s="213"/>
      <c r="J17" s="225"/>
      <c r="K17" s="226"/>
      <c r="L17" s="226"/>
      <c r="M17" s="226"/>
      <c r="N17" s="226"/>
      <c r="O17" s="227"/>
      <c r="P17" s="229"/>
      <c r="Q17" s="226"/>
      <c r="R17" s="226"/>
      <c r="S17" s="226"/>
      <c r="T17" s="226"/>
      <c r="U17" s="227"/>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c r="AW17" s="219"/>
      <c r="AX17" s="219"/>
      <c r="AY17" s="219"/>
      <c r="AZ17" s="219"/>
      <c r="BA17" s="219"/>
      <c r="BB17" s="219"/>
      <c r="BC17" s="219"/>
      <c r="BD17" s="219"/>
      <c r="BE17" s="219"/>
      <c r="BF17" s="219"/>
      <c r="BG17" s="219"/>
      <c r="BH17" s="219"/>
      <c r="BI17" s="219"/>
      <c r="BJ17" s="219"/>
      <c r="BK17" s="221"/>
    </row>
    <row r="18" spans="1:65">
      <c r="A18" s="209"/>
      <c r="B18" s="209"/>
      <c r="C18" s="209" t="s">
        <v>68</v>
      </c>
      <c r="D18" s="209"/>
      <c r="E18" s="209"/>
      <c r="F18" s="209"/>
      <c r="G18" s="209"/>
      <c r="H18" s="209"/>
      <c r="I18" s="213"/>
      <c r="J18" s="222">
        <f>'シート6（専任集計）'!E7</f>
        <v>0</v>
      </c>
      <c r="K18" s="223"/>
      <c r="L18" s="223"/>
      <c r="M18" s="223"/>
      <c r="N18" s="223"/>
      <c r="O18" s="224"/>
      <c r="P18" s="228">
        <f>'シート4（兼任集計）'!E7</f>
        <v>30673</v>
      </c>
      <c r="Q18" s="223"/>
      <c r="R18" s="223"/>
      <c r="S18" s="223"/>
      <c r="T18" s="223"/>
      <c r="U18" s="224"/>
      <c r="V18" s="217">
        <f>J18+P18</f>
        <v>30673</v>
      </c>
      <c r="W18" s="217"/>
      <c r="X18" s="217"/>
      <c r="Y18" s="217"/>
      <c r="Z18" s="217"/>
      <c r="AA18" s="217"/>
      <c r="AB18" s="219">
        <f>'シート6（専任集計）'!E10</f>
        <v>0</v>
      </c>
      <c r="AC18" s="219"/>
      <c r="AD18" s="219"/>
      <c r="AE18" s="219"/>
      <c r="AF18" s="219"/>
      <c r="AG18" s="219"/>
      <c r="AH18" s="219">
        <f>'シート4（兼任集計）'!E10</f>
        <v>0</v>
      </c>
      <c r="AI18" s="219"/>
      <c r="AJ18" s="219"/>
      <c r="AK18" s="219"/>
      <c r="AL18" s="219"/>
      <c r="AM18" s="219"/>
      <c r="AN18" s="217">
        <f>AB18+AH18</f>
        <v>0</v>
      </c>
      <c r="AO18" s="217"/>
      <c r="AP18" s="217"/>
      <c r="AQ18" s="217"/>
      <c r="AR18" s="217"/>
      <c r="AS18" s="217"/>
      <c r="AT18" s="219">
        <f>'シート6（専任集計）'!E13</f>
        <v>0</v>
      </c>
      <c r="AU18" s="219"/>
      <c r="AV18" s="219"/>
      <c r="AW18" s="219"/>
      <c r="AX18" s="219"/>
      <c r="AY18" s="219"/>
      <c r="AZ18" s="219">
        <f>'シート4（兼任集計）'!E13</f>
        <v>0</v>
      </c>
      <c r="BA18" s="219"/>
      <c r="BB18" s="219"/>
      <c r="BC18" s="219"/>
      <c r="BD18" s="219"/>
      <c r="BE18" s="219"/>
      <c r="BF18" s="217">
        <f>AT18+AZ18</f>
        <v>0</v>
      </c>
      <c r="BG18" s="217"/>
      <c r="BH18" s="217"/>
      <c r="BI18" s="217"/>
      <c r="BJ18" s="217"/>
      <c r="BK18" s="220"/>
    </row>
    <row r="19" spans="1:65">
      <c r="A19" s="209"/>
      <c r="B19" s="209"/>
      <c r="C19" s="209"/>
      <c r="D19" s="209"/>
      <c r="E19" s="209"/>
      <c r="F19" s="209"/>
      <c r="G19" s="209"/>
      <c r="H19" s="209"/>
      <c r="I19" s="213"/>
      <c r="J19" s="225"/>
      <c r="K19" s="226"/>
      <c r="L19" s="226"/>
      <c r="M19" s="226"/>
      <c r="N19" s="226"/>
      <c r="O19" s="227"/>
      <c r="P19" s="229"/>
      <c r="Q19" s="226"/>
      <c r="R19" s="226"/>
      <c r="S19" s="226"/>
      <c r="T19" s="226"/>
      <c r="U19" s="227"/>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c r="AW19" s="219"/>
      <c r="AX19" s="219"/>
      <c r="AY19" s="219"/>
      <c r="AZ19" s="219"/>
      <c r="BA19" s="219"/>
      <c r="BB19" s="219"/>
      <c r="BC19" s="219"/>
      <c r="BD19" s="219"/>
      <c r="BE19" s="219"/>
      <c r="BF19" s="219"/>
      <c r="BG19" s="219"/>
      <c r="BH19" s="219"/>
      <c r="BI19" s="219"/>
      <c r="BJ19" s="219"/>
      <c r="BK19" s="221"/>
    </row>
    <row r="20" spans="1:65">
      <c r="A20" s="209"/>
      <c r="B20" s="209"/>
      <c r="C20" s="209" t="s">
        <v>69</v>
      </c>
      <c r="D20" s="209"/>
      <c r="E20" s="209"/>
      <c r="F20" s="209"/>
      <c r="G20" s="209"/>
      <c r="H20" s="209"/>
      <c r="I20" s="213"/>
      <c r="J20" s="222">
        <f>'シート6（専任集計）'!F7</f>
        <v>0</v>
      </c>
      <c r="K20" s="223"/>
      <c r="L20" s="223"/>
      <c r="M20" s="223"/>
      <c r="N20" s="223"/>
      <c r="O20" s="224"/>
      <c r="P20" s="228">
        <f>'シート4（兼任集計）'!F7</f>
        <v>38412</v>
      </c>
      <c r="Q20" s="223"/>
      <c r="R20" s="223"/>
      <c r="S20" s="223"/>
      <c r="T20" s="223"/>
      <c r="U20" s="224"/>
      <c r="V20" s="217">
        <f>J20+P20</f>
        <v>38412</v>
      </c>
      <c r="W20" s="217"/>
      <c r="X20" s="217"/>
      <c r="Y20" s="217"/>
      <c r="Z20" s="217"/>
      <c r="AA20" s="217"/>
      <c r="AB20" s="219">
        <f>'シート6（専任集計）'!F10</f>
        <v>0</v>
      </c>
      <c r="AC20" s="219"/>
      <c r="AD20" s="219"/>
      <c r="AE20" s="219"/>
      <c r="AF20" s="219"/>
      <c r="AG20" s="219"/>
      <c r="AH20" s="219">
        <f>'シート4（兼任集計）'!F10</f>
        <v>852</v>
      </c>
      <c r="AI20" s="219"/>
      <c r="AJ20" s="219"/>
      <c r="AK20" s="219"/>
      <c r="AL20" s="219"/>
      <c r="AM20" s="219"/>
      <c r="AN20" s="217">
        <f>AB20+AH20</f>
        <v>852</v>
      </c>
      <c r="AO20" s="217"/>
      <c r="AP20" s="217"/>
      <c r="AQ20" s="217"/>
      <c r="AR20" s="217"/>
      <c r="AS20" s="217"/>
      <c r="AT20" s="219">
        <f>'シート6（専任集計）'!F13</f>
        <v>0</v>
      </c>
      <c r="AU20" s="219"/>
      <c r="AV20" s="219"/>
      <c r="AW20" s="219"/>
      <c r="AX20" s="219"/>
      <c r="AY20" s="219"/>
      <c r="AZ20" s="219">
        <f>'シート4（兼任集計）'!F13</f>
        <v>0</v>
      </c>
      <c r="BA20" s="219"/>
      <c r="BB20" s="219"/>
      <c r="BC20" s="219"/>
      <c r="BD20" s="219"/>
      <c r="BE20" s="219"/>
      <c r="BF20" s="217">
        <f>AT20+AZ20</f>
        <v>0</v>
      </c>
      <c r="BG20" s="217"/>
      <c r="BH20" s="217"/>
      <c r="BI20" s="217"/>
      <c r="BJ20" s="217"/>
      <c r="BK20" s="220"/>
    </row>
    <row r="21" spans="1:65">
      <c r="A21" s="209"/>
      <c r="B21" s="209"/>
      <c r="C21" s="209"/>
      <c r="D21" s="209"/>
      <c r="E21" s="209"/>
      <c r="F21" s="209"/>
      <c r="G21" s="209"/>
      <c r="H21" s="209"/>
      <c r="I21" s="213"/>
      <c r="J21" s="225"/>
      <c r="K21" s="226"/>
      <c r="L21" s="226"/>
      <c r="M21" s="226"/>
      <c r="N21" s="226"/>
      <c r="O21" s="227"/>
      <c r="P21" s="229"/>
      <c r="Q21" s="226"/>
      <c r="R21" s="226"/>
      <c r="S21" s="226"/>
      <c r="T21" s="226"/>
      <c r="U21" s="227"/>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c r="AW21" s="219"/>
      <c r="AX21" s="219"/>
      <c r="AY21" s="219"/>
      <c r="AZ21" s="219"/>
      <c r="BA21" s="219"/>
      <c r="BB21" s="219"/>
      <c r="BC21" s="219"/>
      <c r="BD21" s="219"/>
      <c r="BE21" s="219"/>
      <c r="BF21" s="219"/>
      <c r="BG21" s="219"/>
      <c r="BH21" s="219"/>
      <c r="BI21" s="219"/>
      <c r="BJ21" s="219"/>
      <c r="BK21" s="221"/>
    </row>
    <row r="22" spans="1:65">
      <c r="A22" s="209"/>
      <c r="B22" s="209"/>
      <c r="C22" s="230" t="s">
        <v>70</v>
      </c>
      <c r="D22" s="230"/>
      <c r="E22" s="230"/>
      <c r="F22" s="230"/>
      <c r="G22" s="230"/>
      <c r="H22" s="230"/>
      <c r="I22" s="231"/>
      <c r="J22" s="222">
        <f>'シート6（専任集計）'!G7</f>
        <v>0</v>
      </c>
      <c r="K22" s="223"/>
      <c r="L22" s="223"/>
      <c r="M22" s="223"/>
      <c r="N22" s="223"/>
      <c r="O22" s="224"/>
      <c r="P22" s="228">
        <f>'シート4（兼任集計）'!G7</f>
        <v>1139842</v>
      </c>
      <c r="Q22" s="223"/>
      <c r="R22" s="223"/>
      <c r="S22" s="223"/>
      <c r="T22" s="223"/>
      <c r="U22" s="224"/>
      <c r="V22" s="217">
        <f>J22+P22</f>
        <v>1139842</v>
      </c>
      <c r="W22" s="217"/>
      <c r="X22" s="217"/>
      <c r="Y22" s="217"/>
      <c r="Z22" s="217"/>
      <c r="AA22" s="217"/>
      <c r="AB22" s="219">
        <f>'シート6（専任集計）'!G10</f>
        <v>0</v>
      </c>
      <c r="AC22" s="219"/>
      <c r="AD22" s="219"/>
      <c r="AE22" s="219"/>
      <c r="AF22" s="219"/>
      <c r="AG22" s="219"/>
      <c r="AH22" s="219">
        <f>'シート4（兼任集計）'!G10</f>
        <v>18257</v>
      </c>
      <c r="AI22" s="219"/>
      <c r="AJ22" s="219"/>
      <c r="AK22" s="219"/>
      <c r="AL22" s="219"/>
      <c r="AM22" s="219"/>
      <c r="AN22" s="217">
        <f>AB22+AH22</f>
        <v>18257</v>
      </c>
      <c r="AO22" s="217"/>
      <c r="AP22" s="217"/>
      <c r="AQ22" s="217"/>
      <c r="AR22" s="217"/>
      <c r="AS22" s="217"/>
      <c r="AT22" s="219">
        <f>'シート6（専任集計）'!G13</f>
        <v>0</v>
      </c>
      <c r="AU22" s="219"/>
      <c r="AV22" s="219"/>
      <c r="AW22" s="219"/>
      <c r="AX22" s="219"/>
      <c r="AY22" s="219"/>
      <c r="AZ22" s="219">
        <f>'シート4（兼任集計）'!G13</f>
        <v>9561</v>
      </c>
      <c r="BA22" s="219"/>
      <c r="BB22" s="219"/>
      <c r="BC22" s="219"/>
      <c r="BD22" s="219"/>
      <c r="BE22" s="219"/>
      <c r="BF22" s="217">
        <f>AT22+AZ22</f>
        <v>9561</v>
      </c>
      <c r="BG22" s="217"/>
      <c r="BH22" s="217"/>
      <c r="BI22" s="217"/>
      <c r="BJ22" s="217"/>
      <c r="BK22" s="220"/>
    </row>
    <row r="23" spans="1:65">
      <c r="A23" s="209"/>
      <c r="B23" s="209"/>
      <c r="C23" s="230"/>
      <c r="D23" s="230"/>
      <c r="E23" s="230"/>
      <c r="F23" s="230"/>
      <c r="G23" s="230"/>
      <c r="H23" s="230"/>
      <c r="I23" s="231"/>
      <c r="J23" s="225"/>
      <c r="K23" s="226"/>
      <c r="L23" s="226"/>
      <c r="M23" s="226"/>
      <c r="N23" s="226"/>
      <c r="O23" s="227"/>
      <c r="P23" s="229"/>
      <c r="Q23" s="226"/>
      <c r="R23" s="226"/>
      <c r="S23" s="226"/>
      <c r="T23" s="226"/>
      <c r="U23" s="227"/>
      <c r="V23" s="219"/>
      <c r="W23" s="219"/>
      <c r="X23" s="219"/>
      <c r="Y23" s="219"/>
      <c r="Z23" s="219"/>
      <c r="AA23" s="219"/>
      <c r="AB23" s="219"/>
      <c r="AC23" s="219"/>
      <c r="AD23" s="219"/>
      <c r="AE23" s="219"/>
      <c r="AF23" s="219"/>
      <c r="AG23" s="219"/>
      <c r="AH23" s="219"/>
      <c r="AI23" s="219"/>
      <c r="AJ23" s="219"/>
      <c r="AK23" s="219"/>
      <c r="AL23" s="219"/>
      <c r="AM23" s="219"/>
      <c r="AN23" s="219"/>
      <c r="AO23" s="219"/>
      <c r="AP23" s="219"/>
      <c r="AQ23" s="219"/>
      <c r="AR23" s="219"/>
      <c r="AS23" s="219"/>
      <c r="AT23" s="219"/>
      <c r="AU23" s="219"/>
      <c r="AV23" s="219"/>
      <c r="AW23" s="219"/>
      <c r="AX23" s="219"/>
      <c r="AY23" s="219"/>
      <c r="AZ23" s="219"/>
      <c r="BA23" s="219"/>
      <c r="BB23" s="219"/>
      <c r="BC23" s="219"/>
      <c r="BD23" s="219"/>
      <c r="BE23" s="219"/>
      <c r="BF23" s="219"/>
      <c r="BG23" s="219"/>
      <c r="BH23" s="219"/>
      <c r="BI23" s="219"/>
      <c r="BJ23" s="219"/>
      <c r="BK23" s="221"/>
    </row>
    <row r="24" spans="1:65">
      <c r="A24" s="209"/>
      <c r="B24" s="209"/>
      <c r="C24" s="209" t="s">
        <v>71</v>
      </c>
      <c r="D24" s="209"/>
      <c r="E24" s="209"/>
      <c r="F24" s="209"/>
      <c r="G24" s="209"/>
      <c r="H24" s="209"/>
      <c r="I24" s="213"/>
      <c r="J24" s="218">
        <f>'シート6（専任集計）'!H7</f>
        <v>0</v>
      </c>
      <c r="K24" s="219"/>
      <c r="L24" s="219"/>
      <c r="M24" s="219"/>
      <c r="N24" s="219"/>
      <c r="O24" s="219"/>
      <c r="P24" s="228">
        <f>'シート4（兼任集計）'!H7</f>
        <v>66583</v>
      </c>
      <c r="Q24" s="223"/>
      <c r="R24" s="223"/>
      <c r="S24" s="223"/>
      <c r="T24" s="223"/>
      <c r="U24" s="224"/>
      <c r="V24" s="217">
        <f>J24+P24</f>
        <v>66583</v>
      </c>
      <c r="W24" s="217"/>
      <c r="X24" s="217"/>
      <c r="Y24" s="217"/>
      <c r="Z24" s="217"/>
      <c r="AA24" s="217"/>
      <c r="AB24" s="219">
        <f>'シート6（専任集計）'!H10</f>
        <v>0</v>
      </c>
      <c r="AC24" s="219"/>
      <c r="AD24" s="219"/>
      <c r="AE24" s="219"/>
      <c r="AF24" s="219"/>
      <c r="AG24" s="219"/>
      <c r="AH24" s="219">
        <f>'シート4（兼任集計）'!H10</f>
        <v>430</v>
      </c>
      <c r="AI24" s="219"/>
      <c r="AJ24" s="219"/>
      <c r="AK24" s="219"/>
      <c r="AL24" s="219"/>
      <c r="AM24" s="219"/>
      <c r="AN24" s="217">
        <f>AB24+AH24</f>
        <v>430</v>
      </c>
      <c r="AO24" s="217"/>
      <c r="AP24" s="217"/>
      <c r="AQ24" s="217"/>
      <c r="AR24" s="217"/>
      <c r="AS24" s="217"/>
      <c r="AT24" s="219">
        <f>'シート6（専任集計）'!H13</f>
        <v>0</v>
      </c>
      <c r="AU24" s="219"/>
      <c r="AV24" s="219"/>
      <c r="AW24" s="219"/>
      <c r="AX24" s="219"/>
      <c r="AY24" s="219"/>
      <c r="AZ24" s="219">
        <f>'シート4（兼任集計）'!H13</f>
        <v>1168</v>
      </c>
      <c r="BA24" s="219"/>
      <c r="BB24" s="219"/>
      <c r="BC24" s="219"/>
      <c r="BD24" s="219"/>
      <c r="BE24" s="219"/>
      <c r="BF24" s="217">
        <f>AT24+AZ24</f>
        <v>1168</v>
      </c>
      <c r="BG24" s="217"/>
      <c r="BH24" s="217"/>
      <c r="BI24" s="217"/>
      <c r="BJ24" s="217"/>
      <c r="BK24" s="220"/>
    </row>
    <row r="25" spans="1:65">
      <c r="A25" s="209"/>
      <c r="B25" s="209"/>
      <c r="C25" s="209"/>
      <c r="D25" s="209"/>
      <c r="E25" s="209"/>
      <c r="F25" s="209"/>
      <c r="G25" s="209"/>
      <c r="H25" s="209"/>
      <c r="I25" s="213"/>
      <c r="J25" s="218"/>
      <c r="K25" s="219"/>
      <c r="L25" s="219"/>
      <c r="M25" s="219"/>
      <c r="N25" s="219"/>
      <c r="O25" s="219"/>
      <c r="P25" s="229"/>
      <c r="Q25" s="226"/>
      <c r="R25" s="226"/>
      <c r="S25" s="226"/>
      <c r="T25" s="226"/>
      <c r="U25" s="227"/>
      <c r="V25" s="219"/>
      <c r="W25" s="219"/>
      <c r="X25" s="219"/>
      <c r="Y25" s="219"/>
      <c r="Z25" s="219"/>
      <c r="AA25" s="219"/>
      <c r="AB25" s="219"/>
      <c r="AC25" s="219"/>
      <c r="AD25" s="219"/>
      <c r="AE25" s="219"/>
      <c r="AF25" s="219"/>
      <c r="AG25" s="219"/>
      <c r="AH25" s="219"/>
      <c r="AI25" s="219"/>
      <c r="AJ25" s="219"/>
      <c r="AK25" s="219"/>
      <c r="AL25" s="219"/>
      <c r="AM25" s="219"/>
      <c r="AN25" s="219"/>
      <c r="AO25" s="219"/>
      <c r="AP25" s="219"/>
      <c r="AQ25" s="219"/>
      <c r="AR25" s="219"/>
      <c r="AS25" s="219"/>
      <c r="AT25" s="219"/>
      <c r="AU25" s="219"/>
      <c r="AV25" s="219"/>
      <c r="AW25" s="219"/>
      <c r="AX25" s="219"/>
      <c r="AY25" s="219"/>
      <c r="AZ25" s="219"/>
      <c r="BA25" s="219"/>
      <c r="BB25" s="219"/>
      <c r="BC25" s="219"/>
      <c r="BD25" s="219"/>
      <c r="BE25" s="219"/>
      <c r="BF25" s="219"/>
      <c r="BG25" s="219"/>
      <c r="BH25" s="219"/>
      <c r="BI25" s="219"/>
      <c r="BJ25" s="219"/>
      <c r="BK25" s="221"/>
    </row>
    <row r="26" spans="1:65">
      <c r="A26" s="209"/>
      <c r="B26" s="209"/>
      <c r="C26" s="209" t="s">
        <v>72</v>
      </c>
      <c r="D26" s="209"/>
      <c r="E26" s="209"/>
      <c r="F26" s="209"/>
      <c r="G26" s="209"/>
      <c r="H26" s="209"/>
      <c r="I26" s="213"/>
      <c r="J26" s="218">
        <f>'シート6（専任集計）'!I7</f>
        <v>0</v>
      </c>
      <c r="K26" s="219"/>
      <c r="L26" s="219"/>
      <c r="M26" s="219"/>
      <c r="N26" s="219"/>
      <c r="O26" s="219"/>
      <c r="P26" s="228">
        <f>'シート4（兼任集計）'!I7</f>
        <v>67470</v>
      </c>
      <c r="Q26" s="223"/>
      <c r="R26" s="223"/>
      <c r="S26" s="223"/>
      <c r="T26" s="223"/>
      <c r="U26" s="224"/>
      <c r="V26" s="217">
        <f>J26+P26</f>
        <v>67470</v>
      </c>
      <c r="W26" s="217"/>
      <c r="X26" s="217"/>
      <c r="Y26" s="217"/>
      <c r="Z26" s="217"/>
      <c r="AA26" s="217"/>
      <c r="AB26" s="219">
        <f>'シート6（専任集計）'!I10</f>
        <v>0</v>
      </c>
      <c r="AC26" s="219"/>
      <c r="AD26" s="219"/>
      <c r="AE26" s="219"/>
      <c r="AF26" s="219"/>
      <c r="AG26" s="219"/>
      <c r="AH26" s="219">
        <f>'シート4（兼任集計）'!I10</f>
        <v>0</v>
      </c>
      <c r="AI26" s="219"/>
      <c r="AJ26" s="219"/>
      <c r="AK26" s="219"/>
      <c r="AL26" s="219"/>
      <c r="AM26" s="219"/>
      <c r="AN26" s="217">
        <f>AB26+AH26</f>
        <v>0</v>
      </c>
      <c r="AO26" s="217"/>
      <c r="AP26" s="217"/>
      <c r="AQ26" s="217"/>
      <c r="AR26" s="217"/>
      <c r="AS26" s="217"/>
      <c r="AT26" s="219">
        <f>'シート6（専任集計）'!I13</f>
        <v>0</v>
      </c>
      <c r="AU26" s="219"/>
      <c r="AV26" s="219"/>
      <c r="AW26" s="219"/>
      <c r="AX26" s="219"/>
      <c r="AY26" s="219"/>
      <c r="AZ26" s="219">
        <f>'シート4（兼任集計）'!I13</f>
        <v>3240</v>
      </c>
      <c r="BA26" s="219"/>
      <c r="BB26" s="219"/>
      <c r="BC26" s="219"/>
      <c r="BD26" s="219"/>
      <c r="BE26" s="219"/>
      <c r="BF26" s="217">
        <f>AT26+AZ26</f>
        <v>3240</v>
      </c>
      <c r="BG26" s="217"/>
      <c r="BH26" s="217"/>
      <c r="BI26" s="217"/>
      <c r="BJ26" s="217"/>
      <c r="BK26" s="220"/>
    </row>
    <row r="27" spans="1:65">
      <c r="A27" s="209"/>
      <c r="B27" s="209"/>
      <c r="C27" s="209"/>
      <c r="D27" s="209"/>
      <c r="E27" s="209"/>
      <c r="F27" s="209"/>
      <c r="G27" s="209"/>
      <c r="H27" s="209"/>
      <c r="I27" s="213"/>
      <c r="J27" s="218"/>
      <c r="K27" s="219"/>
      <c r="L27" s="219"/>
      <c r="M27" s="219"/>
      <c r="N27" s="219"/>
      <c r="O27" s="219"/>
      <c r="P27" s="229"/>
      <c r="Q27" s="226"/>
      <c r="R27" s="226"/>
      <c r="S27" s="226"/>
      <c r="T27" s="226"/>
      <c r="U27" s="227"/>
      <c r="V27" s="219"/>
      <c r="W27" s="219"/>
      <c r="X27" s="219"/>
      <c r="Y27" s="219"/>
      <c r="Z27" s="219"/>
      <c r="AA27" s="219"/>
      <c r="AB27" s="219"/>
      <c r="AC27" s="219"/>
      <c r="AD27" s="219"/>
      <c r="AE27" s="219"/>
      <c r="AF27" s="219"/>
      <c r="AG27" s="219"/>
      <c r="AH27" s="219"/>
      <c r="AI27" s="219"/>
      <c r="AJ27" s="219"/>
      <c r="AK27" s="219"/>
      <c r="AL27" s="219"/>
      <c r="AM27" s="219"/>
      <c r="AN27" s="219"/>
      <c r="AO27" s="219"/>
      <c r="AP27" s="219"/>
      <c r="AQ27" s="219"/>
      <c r="AR27" s="219"/>
      <c r="AS27" s="219"/>
      <c r="AT27" s="219"/>
      <c r="AU27" s="219"/>
      <c r="AV27" s="219"/>
      <c r="AW27" s="219"/>
      <c r="AX27" s="219"/>
      <c r="AY27" s="219"/>
      <c r="AZ27" s="219"/>
      <c r="BA27" s="219"/>
      <c r="BB27" s="219"/>
      <c r="BC27" s="219"/>
      <c r="BD27" s="219"/>
      <c r="BE27" s="219"/>
      <c r="BF27" s="219"/>
      <c r="BG27" s="219"/>
      <c r="BH27" s="219"/>
      <c r="BI27" s="219"/>
      <c r="BJ27" s="219"/>
      <c r="BK27" s="221"/>
    </row>
    <row r="28" spans="1:65">
      <c r="A28" s="209"/>
      <c r="B28" s="209"/>
      <c r="C28" s="209" t="s">
        <v>73</v>
      </c>
      <c r="D28" s="209"/>
      <c r="E28" s="209"/>
      <c r="F28" s="209"/>
      <c r="G28" s="209"/>
      <c r="H28" s="209"/>
      <c r="I28" s="213"/>
      <c r="J28" s="218">
        <f>'シート6（専任集計）'!J7</f>
        <v>0</v>
      </c>
      <c r="K28" s="219"/>
      <c r="L28" s="219"/>
      <c r="M28" s="219"/>
      <c r="N28" s="219"/>
      <c r="O28" s="219"/>
      <c r="P28" s="228">
        <f>'シート4（兼任集計）'!J7</f>
        <v>15689</v>
      </c>
      <c r="Q28" s="223"/>
      <c r="R28" s="223"/>
      <c r="S28" s="223"/>
      <c r="T28" s="223"/>
      <c r="U28" s="224"/>
      <c r="V28" s="217">
        <f>J28+P28</f>
        <v>15689</v>
      </c>
      <c r="W28" s="217"/>
      <c r="X28" s="217"/>
      <c r="Y28" s="217"/>
      <c r="Z28" s="217"/>
      <c r="AA28" s="217"/>
      <c r="AB28" s="219">
        <f>'シート6（専任集計）'!J10</f>
        <v>0</v>
      </c>
      <c r="AC28" s="219"/>
      <c r="AD28" s="219"/>
      <c r="AE28" s="219"/>
      <c r="AF28" s="219"/>
      <c r="AG28" s="219"/>
      <c r="AH28" s="219">
        <f>'シート4（兼任集計）'!J10</f>
        <v>195</v>
      </c>
      <c r="AI28" s="219"/>
      <c r="AJ28" s="219"/>
      <c r="AK28" s="219"/>
      <c r="AL28" s="219"/>
      <c r="AM28" s="219"/>
      <c r="AN28" s="217">
        <f>AB28+AH28</f>
        <v>195</v>
      </c>
      <c r="AO28" s="217"/>
      <c r="AP28" s="217"/>
      <c r="AQ28" s="217"/>
      <c r="AR28" s="217"/>
      <c r="AS28" s="217"/>
      <c r="AT28" s="219">
        <f>'シート6（専任集計）'!J13</f>
        <v>0</v>
      </c>
      <c r="AU28" s="219"/>
      <c r="AV28" s="219"/>
      <c r="AW28" s="219"/>
      <c r="AX28" s="219"/>
      <c r="AY28" s="219"/>
      <c r="AZ28" s="219">
        <f>'シート4（兼任集計）'!J13</f>
        <v>0</v>
      </c>
      <c r="BA28" s="219"/>
      <c r="BB28" s="219"/>
      <c r="BC28" s="219"/>
      <c r="BD28" s="219"/>
      <c r="BE28" s="219"/>
      <c r="BF28" s="217">
        <f>AT28+AZ28</f>
        <v>0</v>
      </c>
      <c r="BG28" s="217"/>
      <c r="BH28" s="217"/>
      <c r="BI28" s="217"/>
      <c r="BJ28" s="217"/>
      <c r="BK28" s="220"/>
    </row>
    <row r="29" spans="1:65">
      <c r="A29" s="209"/>
      <c r="B29" s="209"/>
      <c r="C29" s="209"/>
      <c r="D29" s="209"/>
      <c r="E29" s="209"/>
      <c r="F29" s="209"/>
      <c r="G29" s="209"/>
      <c r="H29" s="209"/>
      <c r="I29" s="213"/>
      <c r="J29" s="218"/>
      <c r="K29" s="219"/>
      <c r="L29" s="219"/>
      <c r="M29" s="219"/>
      <c r="N29" s="219"/>
      <c r="O29" s="219"/>
      <c r="P29" s="229"/>
      <c r="Q29" s="226"/>
      <c r="R29" s="226"/>
      <c r="S29" s="226"/>
      <c r="T29" s="226"/>
      <c r="U29" s="227"/>
      <c r="V29" s="219"/>
      <c r="W29" s="219"/>
      <c r="X29" s="219"/>
      <c r="Y29" s="219"/>
      <c r="Z29" s="219"/>
      <c r="AA29" s="219"/>
      <c r="AB29" s="219"/>
      <c r="AC29" s="219"/>
      <c r="AD29" s="219"/>
      <c r="AE29" s="219"/>
      <c r="AF29" s="219"/>
      <c r="AG29" s="219"/>
      <c r="AH29" s="219"/>
      <c r="AI29" s="219"/>
      <c r="AJ29" s="219"/>
      <c r="AK29" s="219"/>
      <c r="AL29" s="219"/>
      <c r="AM29" s="219"/>
      <c r="AN29" s="219"/>
      <c r="AO29" s="219"/>
      <c r="AP29" s="219"/>
      <c r="AQ29" s="219"/>
      <c r="AR29" s="219"/>
      <c r="AS29" s="219"/>
      <c r="AT29" s="219"/>
      <c r="AU29" s="219"/>
      <c r="AV29" s="219"/>
      <c r="AW29" s="219"/>
      <c r="AX29" s="219"/>
      <c r="AY29" s="219"/>
      <c r="AZ29" s="219"/>
      <c r="BA29" s="219"/>
      <c r="BB29" s="219"/>
      <c r="BC29" s="219"/>
      <c r="BD29" s="219"/>
      <c r="BE29" s="219"/>
      <c r="BF29" s="219"/>
      <c r="BG29" s="219"/>
      <c r="BH29" s="219"/>
      <c r="BI29" s="219"/>
      <c r="BJ29" s="219"/>
      <c r="BK29" s="221"/>
    </row>
    <row r="30" spans="1:65">
      <c r="A30" s="209"/>
      <c r="B30" s="209"/>
      <c r="C30" s="209" t="s">
        <v>74</v>
      </c>
      <c r="D30" s="209"/>
      <c r="E30" s="209"/>
      <c r="F30" s="209"/>
      <c r="G30" s="209"/>
      <c r="H30" s="209"/>
      <c r="I30" s="213"/>
      <c r="J30" s="222">
        <f>SUM(J14:O29)</f>
        <v>0</v>
      </c>
      <c r="K30" s="223"/>
      <c r="L30" s="223"/>
      <c r="M30" s="223"/>
      <c r="N30" s="223"/>
      <c r="O30" s="224"/>
      <c r="P30" s="228">
        <f>SUM(P14:U29)</f>
        <v>1474889</v>
      </c>
      <c r="Q30" s="223"/>
      <c r="R30" s="223"/>
      <c r="S30" s="223"/>
      <c r="T30" s="223"/>
      <c r="U30" s="224"/>
      <c r="V30" s="228">
        <f>SUM(V14:AA29)</f>
        <v>1474889</v>
      </c>
      <c r="W30" s="223"/>
      <c r="X30" s="223"/>
      <c r="Y30" s="223"/>
      <c r="Z30" s="223"/>
      <c r="AA30" s="224"/>
      <c r="AB30" s="228">
        <f>SUM(AB14:AG29)</f>
        <v>0</v>
      </c>
      <c r="AC30" s="223"/>
      <c r="AD30" s="223"/>
      <c r="AE30" s="223"/>
      <c r="AF30" s="223"/>
      <c r="AG30" s="224"/>
      <c r="AH30" s="228">
        <f>SUM(AH14:AM29)</f>
        <v>19734</v>
      </c>
      <c r="AI30" s="223"/>
      <c r="AJ30" s="223"/>
      <c r="AK30" s="223"/>
      <c r="AL30" s="223"/>
      <c r="AM30" s="224"/>
      <c r="AN30" s="228">
        <f>SUM(AN14:AS29)</f>
        <v>19734</v>
      </c>
      <c r="AO30" s="223"/>
      <c r="AP30" s="223"/>
      <c r="AQ30" s="223"/>
      <c r="AR30" s="223"/>
      <c r="AS30" s="224"/>
      <c r="AT30" s="228">
        <f>SUM(AT14:AY29)</f>
        <v>0</v>
      </c>
      <c r="AU30" s="223"/>
      <c r="AV30" s="223"/>
      <c r="AW30" s="223"/>
      <c r="AX30" s="223"/>
      <c r="AY30" s="224"/>
      <c r="AZ30" s="228">
        <f>SUM(AZ14:BE29)</f>
        <v>17089</v>
      </c>
      <c r="BA30" s="223"/>
      <c r="BB30" s="223"/>
      <c r="BC30" s="223"/>
      <c r="BD30" s="223"/>
      <c r="BE30" s="224"/>
      <c r="BF30" s="232">
        <f>SUM(BF14:BK29)</f>
        <v>17089</v>
      </c>
      <c r="BG30" s="233"/>
      <c r="BH30" s="233"/>
      <c r="BI30" s="233"/>
      <c r="BJ30" s="233"/>
      <c r="BK30" s="234"/>
    </row>
    <row r="31" spans="1:65">
      <c r="A31" s="209"/>
      <c r="B31" s="209"/>
      <c r="C31" s="209"/>
      <c r="D31" s="209"/>
      <c r="E31" s="209"/>
      <c r="F31" s="209"/>
      <c r="G31" s="209"/>
      <c r="H31" s="209"/>
      <c r="I31" s="213"/>
      <c r="J31" s="225"/>
      <c r="K31" s="226"/>
      <c r="L31" s="226"/>
      <c r="M31" s="226"/>
      <c r="N31" s="226"/>
      <c r="O31" s="227"/>
      <c r="P31" s="229"/>
      <c r="Q31" s="226"/>
      <c r="R31" s="226"/>
      <c r="S31" s="226"/>
      <c r="T31" s="226"/>
      <c r="U31" s="227"/>
      <c r="V31" s="229"/>
      <c r="W31" s="226"/>
      <c r="X31" s="226"/>
      <c r="Y31" s="226"/>
      <c r="Z31" s="226"/>
      <c r="AA31" s="227"/>
      <c r="AB31" s="229"/>
      <c r="AC31" s="226"/>
      <c r="AD31" s="226"/>
      <c r="AE31" s="226"/>
      <c r="AF31" s="226"/>
      <c r="AG31" s="227"/>
      <c r="AH31" s="229"/>
      <c r="AI31" s="226"/>
      <c r="AJ31" s="226"/>
      <c r="AK31" s="226"/>
      <c r="AL31" s="226"/>
      <c r="AM31" s="227"/>
      <c r="AN31" s="229"/>
      <c r="AO31" s="226"/>
      <c r="AP31" s="226"/>
      <c r="AQ31" s="226"/>
      <c r="AR31" s="226"/>
      <c r="AS31" s="227"/>
      <c r="AT31" s="229"/>
      <c r="AU31" s="226"/>
      <c r="AV31" s="226"/>
      <c r="AW31" s="226"/>
      <c r="AX31" s="226"/>
      <c r="AY31" s="227"/>
      <c r="AZ31" s="229"/>
      <c r="BA31" s="226"/>
      <c r="BB31" s="226"/>
      <c r="BC31" s="226"/>
      <c r="BD31" s="226"/>
      <c r="BE31" s="227"/>
      <c r="BF31" s="235"/>
      <c r="BG31" s="236"/>
      <c r="BH31" s="236"/>
      <c r="BI31" s="236"/>
      <c r="BJ31" s="236"/>
      <c r="BK31" s="237"/>
    </row>
    <row r="32" spans="1:65">
      <c r="A32" s="209"/>
      <c r="B32" s="209"/>
      <c r="C32" s="209" t="s">
        <v>75</v>
      </c>
      <c r="D32" s="209"/>
      <c r="E32" s="209"/>
      <c r="F32" s="209"/>
      <c r="G32" s="209"/>
      <c r="H32" s="209"/>
      <c r="I32" s="213"/>
      <c r="J32" s="218">
        <f>'シート6（専任集計）'!L7+IF(SUM('シート3-1（非常勤職員１）'!M24:O26)=1,'シート3-1（非常勤職員１）'!Q24,0)+IF(SUM('シート3-2（非常勤職員２）'!M24:O26)=1,'シート3-2（非常勤職員２）'!Q24,0)</f>
        <v>0</v>
      </c>
      <c r="K32" s="219"/>
      <c r="L32" s="219"/>
      <c r="M32" s="219"/>
      <c r="N32" s="219"/>
      <c r="O32" s="219"/>
      <c r="P32" s="219">
        <f>'シート4（兼任集計）'!L7+IF(SUM('シート3-1（非常勤職員１）'!M24:O26)=1,0,'シート3-1（非常勤職員１）'!Q24)+IF(SUM('シート3-2（非常勤職員２）'!M24:O26)=1,0,'シート3-2（非常勤職員２）'!Q24)</f>
        <v>1166393</v>
      </c>
      <c r="Q32" s="219"/>
      <c r="R32" s="219"/>
      <c r="S32" s="219"/>
      <c r="T32" s="219"/>
      <c r="U32" s="219"/>
      <c r="V32" s="217">
        <f>J32+P32</f>
        <v>1166393</v>
      </c>
      <c r="W32" s="217"/>
      <c r="X32" s="217"/>
      <c r="Y32" s="217"/>
      <c r="Z32" s="217"/>
      <c r="AA32" s="217"/>
      <c r="AB32" s="219">
        <f>'シート6（専任集計）'!L10+IF(SUM('シート3-1（非常勤職員１）'!M24:O26)=1,'シート3-1（非常勤職員１）'!Q25,0)+IF(SUM('シート3-2（非常勤職員２）'!M24:O26)=1,'シート3-2（非常勤職員２）'!Q25,0)</f>
        <v>0</v>
      </c>
      <c r="AC32" s="219"/>
      <c r="AD32" s="219"/>
      <c r="AE32" s="219"/>
      <c r="AF32" s="219"/>
      <c r="AG32" s="219"/>
      <c r="AH32" s="219">
        <f>'シート4（兼任集計）'!L10+IF(SUM('シート3-1（非常勤職員１）'!M24:O26)=1,0,'シート3-1（非常勤職員１）'!Q25)+IF(SUM('シート3-2（非常勤職員２）'!M24:O26)=1,0,'シート3-2（非常勤職員２）'!Q25)</f>
        <v>17225</v>
      </c>
      <c r="AI32" s="219"/>
      <c r="AJ32" s="219"/>
      <c r="AK32" s="219"/>
      <c r="AL32" s="219"/>
      <c r="AM32" s="219"/>
      <c r="AN32" s="217">
        <f>AB32+AH32</f>
        <v>17225</v>
      </c>
      <c r="AO32" s="217"/>
      <c r="AP32" s="217"/>
      <c r="AQ32" s="217"/>
      <c r="AR32" s="217"/>
      <c r="AS32" s="217"/>
      <c r="AT32" s="219">
        <f>'シート6（専任集計）'!L13+IF(SUM('シート3-1（非常勤職員１）'!M24:O26)=1,'シート3-1（非常勤職員１）'!Q26,0)+IF(SUM('シート3-2（非常勤職員２）'!M24:O26)=1,'シート3-2（非常勤職員２）'!Q26,0)</f>
        <v>0</v>
      </c>
      <c r="AU32" s="219"/>
      <c r="AV32" s="219"/>
      <c r="AW32" s="219"/>
      <c r="AX32" s="219"/>
      <c r="AY32" s="219"/>
      <c r="AZ32" s="219">
        <f>'シート4（兼任集計）'!L13+IF(SUM('シート3-1（非常勤職員１）'!M24:O26)=1,0,'シート3-1（非常勤職員１）'!Q26)+IF(SUM('シート3-2（非常勤職員２）'!M24:O26)=1,0,'シート3-2（非常勤職員２）'!Q26)</f>
        <v>8699</v>
      </c>
      <c r="BA32" s="219"/>
      <c r="BB32" s="219"/>
      <c r="BC32" s="219"/>
      <c r="BD32" s="219"/>
      <c r="BE32" s="219"/>
      <c r="BF32" s="217">
        <f>AT32+AZ32</f>
        <v>8699</v>
      </c>
      <c r="BG32" s="217"/>
      <c r="BH32" s="217"/>
      <c r="BI32" s="217"/>
      <c r="BJ32" s="217"/>
      <c r="BK32" s="220"/>
      <c r="BM32" s="181"/>
    </row>
    <row r="33" spans="1:65">
      <c r="A33" s="209"/>
      <c r="B33" s="209"/>
      <c r="C33" s="209"/>
      <c r="D33" s="209"/>
      <c r="E33" s="209"/>
      <c r="F33" s="209"/>
      <c r="G33" s="209"/>
      <c r="H33" s="209"/>
      <c r="I33" s="213"/>
      <c r="J33" s="218"/>
      <c r="K33" s="219"/>
      <c r="L33" s="219"/>
      <c r="M33" s="219"/>
      <c r="N33" s="219"/>
      <c r="O33" s="219"/>
      <c r="P33" s="219"/>
      <c r="Q33" s="219"/>
      <c r="R33" s="219"/>
      <c r="S33" s="219"/>
      <c r="T33" s="219"/>
      <c r="U33" s="219"/>
      <c r="V33" s="219"/>
      <c r="W33" s="219"/>
      <c r="X33" s="219"/>
      <c r="Y33" s="219"/>
      <c r="Z33" s="219"/>
      <c r="AA33" s="219"/>
      <c r="AB33" s="219"/>
      <c r="AC33" s="219"/>
      <c r="AD33" s="219"/>
      <c r="AE33" s="219"/>
      <c r="AF33" s="219"/>
      <c r="AG33" s="219"/>
      <c r="AH33" s="219"/>
      <c r="AI33" s="219"/>
      <c r="AJ33" s="219"/>
      <c r="AK33" s="219"/>
      <c r="AL33" s="219"/>
      <c r="AM33" s="219"/>
      <c r="AN33" s="219"/>
      <c r="AO33" s="219"/>
      <c r="AP33" s="219"/>
      <c r="AQ33" s="219"/>
      <c r="AR33" s="219"/>
      <c r="AS33" s="219"/>
      <c r="AT33" s="219"/>
      <c r="AU33" s="219"/>
      <c r="AV33" s="219"/>
      <c r="AW33" s="219"/>
      <c r="AX33" s="219"/>
      <c r="AY33" s="219"/>
      <c r="AZ33" s="219"/>
      <c r="BA33" s="219"/>
      <c r="BB33" s="219"/>
      <c r="BC33" s="219"/>
      <c r="BD33" s="219"/>
      <c r="BE33" s="219"/>
      <c r="BF33" s="219"/>
      <c r="BG33" s="219"/>
      <c r="BH33" s="219"/>
      <c r="BI33" s="219"/>
      <c r="BJ33" s="219"/>
      <c r="BK33" s="221"/>
      <c r="BM33" s="181"/>
    </row>
    <row r="34" spans="1:65">
      <c r="A34" s="209"/>
      <c r="B34" s="209"/>
      <c r="C34" s="209" t="s">
        <v>76</v>
      </c>
      <c r="D34" s="209"/>
      <c r="E34" s="209"/>
      <c r="F34" s="209"/>
      <c r="G34" s="209"/>
      <c r="H34" s="209"/>
      <c r="I34" s="213"/>
      <c r="J34" s="218">
        <f>'シート6（専任集計）'!M7</f>
        <v>0</v>
      </c>
      <c r="K34" s="219"/>
      <c r="L34" s="219"/>
      <c r="M34" s="219"/>
      <c r="N34" s="219"/>
      <c r="O34" s="219"/>
      <c r="P34" s="219">
        <f>'シート4（兼任集計）'!M7</f>
        <v>611883</v>
      </c>
      <c r="Q34" s="219"/>
      <c r="R34" s="219"/>
      <c r="S34" s="219"/>
      <c r="T34" s="219"/>
      <c r="U34" s="219"/>
      <c r="V34" s="217">
        <f>J34+P34</f>
        <v>611883</v>
      </c>
      <c r="W34" s="217"/>
      <c r="X34" s="217"/>
      <c r="Y34" s="217"/>
      <c r="Z34" s="217"/>
      <c r="AA34" s="217"/>
      <c r="AB34" s="219">
        <f>'シート6（専任集計）'!M10</f>
        <v>0</v>
      </c>
      <c r="AC34" s="219"/>
      <c r="AD34" s="219"/>
      <c r="AE34" s="219"/>
      <c r="AF34" s="219"/>
      <c r="AG34" s="219"/>
      <c r="AH34" s="219">
        <f>'シート4（兼任集計）'!M10</f>
        <v>9716</v>
      </c>
      <c r="AI34" s="219"/>
      <c r="AJ34" s="219"/>
      <c r="AK34" s="219"/>
      <c r="AL34" s="219"/>
      <c r="AM34" s="219"/>
      <c r="AN34" s="217">
        <f>AB34+AH34</f>
        <v>9716</v>
      </c>
      <c r="AO34" s="217"/>
      <c r="AP34" s="217"/>
      <c r="AQ34" s="217"/>
      <c r="AR34" s="217"/>
      <c r="AS34" s="217"/>
      <c r="AT34" s="219">
        <f>'シート6（専任集計）'!M13</f>
        <v>0</v>
      </c>
      <c r="AU34" s="219"/>
      <c r="AV34" s="219"/>
      <c r="AW34" s="219"/>
      <c r="AX34" s="219"/>
      <c r="AY34" s="219"/>
      <c r="AZ34" s="219">
        <f>'シート4（兼任集計）'!M13</f>
        <v>5039</v>
      </c>
      <c r="BA34" s="219"/>
      <c r="BB34" s="219"/>
      <c r="BC34" s="219"/>
      <c r="BD34" s="219"/>
      <c r="BE34" s="219"/>
      <c r="BF34" s="217">
        <f>AT34+AZ34</f>
        <v>5039</v>
      </c>
      <c r="BG34" s="217"/>
      <c r="BH34" s="217"/>
      <c r="BI34" s="217"/>
      <c r="BJ34" s="217"/>
      <c r="BK34" s="220"/>
    </row>
    <row r="35" spans="1:65">
      <c r="A35" s="209"/>
      <c r="B35" s="209"/>
      <c r="C35" s="209"/>
      <c r="D35" s="209"/>
      <c r="E35" s="209"/>
      <c r="F35" s="209"/>
      <c r="G35" s="209"/>
      <c r="H35" s="209"/>
      <c r="I35" s="213"/>
      <c r="J35" s="218"/>
      <c r="K35" s="219"/>
      <c r="L35" s="219"/>
      <c r="M35" s="219"/>
      <c r="N35" s="219"/>
      <c r="O35" s="219"/>
      <c r="P35" s="219"/>
      <c r="Q35" s="219"/>
      <c r="R35" s="219"/>
      <c r="S35" s="219"/>
      <c r="T35" s="219"/>
      <c r="U35" s="219"/>
      <c r="V35" s="219"/>
      <c r="W35" s="219"/>
      <c r="X35" s="219"/>
      <c r="Y35" s="219"/>
      <c r="Z35" s="219"/>
      <c r="AA35" s="219"/>
      <c r="AB35" s="219"/>
      <c r="AC35" s="219"/>
      <c r="AD35" s="219"/>
      <c r="AE35" s="219"/>
      <c r="AF35" s="219"/>
      <c r="AG35" s="219"/>
      <c r="AH35" s="219"/>
      <c r="AI35" s="219"/>
      <c r="AJ35" s="219"/>
      <c r="AK35" s="219"/>
      <c r="AL35" s="219"/>
      <c r="AM35" s="219"/>
      <c r="AN35" s="219"/>
      <c r="AO35" s="219"/>
      <c r="AP35" s="219"/>
      <c r="AQ35" s="219"/>
      <c r="AR35" s="219"/>
      <c r="AS35" s="219"/>
      <c r="AT35" s="219"/>
      <c r="AU35" s="219"/>
      <c r="AV35" s="219"/>
      <c r="AW35" s="219"/>
      <c r="AX35" s="219"/>
      <c r="AY35" s="219"/>
      <c r="AZ35" s="219"/>
      <c r="BA35" s="219"/>
      <c r="BB35" s="219"/>
      <c r="BC35" s="219"/>
      <c r="BD35" s="219"/>
      <c r="BE35" s="219"/>
      <c r="BF35" s="219"/>
      <c r="BG35" s="219"/>
      <c r="BH35" s="219"/>
      <c r="BI35" s="219"/>
      <c r="BJ35" s="219"/>
      <c r="BK35" s="221"/>
    </row>
    <row r="36" spans="1:65">
      <c r="A36" s="209"/>
      <c r="B36" s="209"/>
      <c r="C36" s="209" t="s">
        <v>77</v>
      </c>
      <c r="D36" s="209"/>
      <c r="E36" s="209"/>
      <c r="F36" s="209"/>
      <c r="G36" s="209"/>
      <c r="H36" s="209"/>
      <c r="I36" s="213"/>
      <c r="J36" s="218">
        <f>'シート6（専任集計）'!N7</f>
        <v>0</v>
      </c>
      <c r="K36" s="219"/>
      <c r="L36" s="219"/>
      <c r="M36" s="219"/>
      <c r="N36" s="219"/>
      <c r="O36" s="219"/>
      <c r="P36" s="219">
        <f>'シート4（兼任集計）'!N7</f>
        <v>5190</v>
      </c>
      <c r="Q36" s="219"/>
      <c r="R36" s="219"/>
      <c r="S36" s="219"/>
      <c r="T36" s="219"/>
      <c r="U36" s="219"/>
      <c r="V36" s="217">
        <f>J36+P36</f>
        <v>5190</v>
      </c>
      <c r="W36" s="217"/>
      <c r="X36" s="217"/>
      <c r="Y36" s="217"/>
      <c r="Z36" s="217"/>
      <c r="AA36" s="217"/>
      <c r="AB36" s="219">
        <f>'シート6（専任集計）'!N10</f>
        <v>0</v>
      </c>
      <c r="AC36" s="219"/>
      <c r="AD36" s="219"/>
      <c r="AE36" s="219"/>
      <c r="AF36" s="219"/>
      <c r="AG36" s="219"/>
      <c r="AH36" s="219">
        <f>'シート4（兼任集計）'!N10</f>
        <v>78</v>
      </c>
      <c r="AI36" s="219"/>
      <c r="AJ36" s="219"/>
      <c r="AK36" s="219"/>
      <c r="AL36" s="219"/>
      <c r="AM36" s="219"/>
      <c r="AN36" s="217">
        <f>AB36+AH36</f>
        <v>78</v>
      </c>
      <c r="AO36" s="217"/>
      <c r="AP36" s="217"/>
      <c r="AQ36" s="217"/>
      <c r="AR36" s="217"/>
      <c r="AS36" s="217"/>
      <c r="AT36" s="219">
        <f>'シート6（専任集計）'!N13</f>
        <v>0</v>
      </c>
      <c r="AU36" s="219"/>
      <c r="AV36" s="219"/>
      <c r="AW36" s="219"/>
      <c r="AX36" s="219"/>
      <c r="AY36" s="219"/>
      <c r="AZ36" s="219">
        <f>'シート4（兼任集計）'!N13</f>
        <v>48</v>
      </c>
      <c r="BA36" s="219"/>
      <c r="BB36" s="219"/>
      <c r="BC36" s="219"/>
      <c r="BD36" s="219"/>
      <c r="BE36" s="219"/>
      <c r="BF36" s="217">
        <f>AT36+AZ36</f>
        <v>48</v>
      </c>
      <c r="BG36" s="217"/>
      <c r="BH36" s="217"/>
      <c r="BI36" s="217"/>
      <c r="BJ36" s="217"/>
      <c r="BK36" s="220"/>
    </row>
    <row r="37" spans="1:65">
      <c r="A37" s="209"/>
      <c r="B37" s="209"/>
      <c r="C37" s="209"/>
      <c r="D37" s="209"/>
      <c r="E37" s="209"/>
      <c r="F37" s="209"/>
      <c r="G37" s="209"/>
      <c r="H37" s="209"/>
      <c r="I37" s="213"/>
      <c r="J37" s="218"/>
      <c r="K37" s="219"/>
      <c r="L37" s="219"/>
      <c r="M37" s="219"/>
      <c r="N37" s="219"/>
      <c r="O37" s="219"/>
      <c r="P37" s="219"/>
      <c r="Q37" s="219"/>
      <c r="R37" s="219"/>
      <c r="S37" s="219"/>
      <c r="T37" s="219"/>
      <c r="U37" s="219"/>
      <c r="V37" s="219"/>
      <c r="W37" s="219"/>
      <c r="X37" s="219"/>
      <c r="Y37" s="219"/>
      <c r="Z37" s="219"/>
      <c r="AA37" s="219"/>
      <c r="AB37" s="219"/>
      <c r="AC37" s="219"/>
      <c r="AD37" s="219"/>
      <c r="AE37" s="219"/>
      <c r="AF37" s="219"/>
      <c r="AG37" s="219"/>
      <c r="AH37" s="219"/>
      <c r="AI37" s="219"/>
      <c r="AJ37" s="219"/>
      <c r="AK37" s="219"/>
      <c r="AL37" s="219"/>
      <c r="AM37" s="219"/>
      <c r="AN37" s="219"/>
      <c r="AO37" s="219"/>
      <c r="AP37" s="219"/>
      <c r="AQ37" s="219"/>
      <c r="AR37" s="219"/>
      <c r="AS37" s="219"/>
      <c r="AT37" s="219"/>
      <c r="AU37" s="219"/>
      <c r="AV37" s="219"/>
      <c r="AW37" s="219"/>
      <c r="AX37" s="219"/>
      <c r="AY37" s="219"/>
      <c r="AZ37" s="219"/>
      <c r="BA37" s="219"/>
      <c r="BB37" s="219"/>
      <c r="BC37" s="219"/>
      <c r="BD37" s="219"/>
      <c r="BE37" s="219"/>
      <c r="BF37" s="219"/>
      <c r="BG37" s="219"/>
      <c r="BH37" s="219"/>
      <c r="BI37" s="219"/>
      <c r="BJ37" s="219"/>
      <c r="BK37" s="221"/>
    </row>
    <row r="38" spans="1:65">
      <c r="A38" s="209"/>
      <c r="B38" s="209"/>
      <c r="C38" s="209" t="s">
        <v>78</v>
      </c>
      <c r="D38" s="209"/>
      <c r="E38" s="209"/>
      <c r="F38" s="209"/>
      <c r="G38" s="209"/>
      <c r="H38" s="209"/>
      <c r="I38" s="213"/>
      <c r="J38" s="222">
        <f>'シート6（専任集計）'!O7+IF(SUM('シート3-1（非常勤職員１）'!M33:O35)=1,'シート3-1（非常勤職員１）'!Q33,0)+IF(SUM('シート3-2（非常勤職員２）'!M33:O35)=1,'シート3-2（非常勤職員２）'!Q33,0)</f>
        <v>0</v>
      </c>
      <c r="K38" s="223"/>
      <c r="L38" s="223"/>
      <c r="M38" s="223"/>
      <c r="N38" s="223"/>
      <c r="O38" s="224"/>
      <c r="P38" s="219">
        <f>'シート4（兼任集計）'!O7+IF(SUM('シート3-1（非常勤職員１）'!M33:O35)=1,0,'シート3-1（非常勤職員１）'!Q33)+IF(SUM('シート3-2（非常勤職員２）'!M33:O35)=1,0,'シート3-2（非常勤職員２）'!Q33)</f>
        <v>149491</v>
      </c>
      <c r="Q38" s="219"/>
      <c r="R38" s="219"/>
      <c r="S38" s="219"/>
      <c r="T38" s="219"/>
      <c r="U38" s="219"/>
      <c r="V38" s="217">
        <f>J38+P38</f>
        <v>149491</v>
      </c>
      <c r="W38" s="217"/>
      <c r="X38" s="217"/>
      <c r="Y38" s="217"/>
      <c r="Z38" s="217"/>
      <c r="AA38" s="217"/>
      <c r="AB38" s="219">
        <f>'シート6（専任集計）'!O10+IF(SUM('シート3-1（非常勤職員１）'!M33:O35)=1,'シート3-1（非常勤職員１）'!Q34,0)+IF(SUM('シート3-2（非常勤職員２）'!M33:O35)=1,'シート3-2（非常勤職員２）'!Q34,0)</f>
        <v>0</v>
      </c>
      <c r="AC38" s="219"/>
      <c r="AD38" s="219"/>
      <c r="AE38" s="219"/>
      <c r="AF38" s="219"/>
      <c r="AG38" s="219"/>
      <c r="AH38" s="219">
        <f>'シート4（兼任集計）'!O10+IF(SUM('シート3-1（非常勤職員１）'!M33:O35)=1,0,'シート3-1（非常勤職員１）'!Q34)+IF(SUM('シート3-2（非常勤職員２）'!M33:O35)=1,0,'シート3-2（非常勤職員２）'!Q34)</f>
        <v>0</v>
      </c>
      <c r="AI38" s="219"/>
      <c r="AJ38" s="219"/>
      <c r="AK38" s="219"/>
      <c r="AL38" s="219"/>
      <c r="AM38" s="219"/>
      <c r="AN38" s="217">
        <f>AB38+AH38</f>
        <v>0</v>
      </c>
      <c r="AO38" s="217"/>
      <c r="AP38" s="217"/>
      <c r="AQ38" s="217"/>
      <c r="AR38" s="217"/>
      <c r="AS38" s="217"/>
      <c r="AT38" s="219">
        <f>'シート6（専任集計）'!O13+IF(SUM('シート3-1（非常勤職員１）'!M33:O35)=1,'シート3-1（非常勤職員１）'!Q35,0)+IF(SUM('シート3-2（非常勤職員２）'!M33:O35)=1,'シート3-2（非常勤職員２）'!Q35,0)</f>
        <v>0</v>
      </c>
      <c r="AU38" s="219"/>
      <c r="AV38" s="219"/>
      <c r="AW38" s="219"/>
      <c r="AX38" s="219"/>
      <c r="AY38" s="219"/>
      <c r="AZ38" s="219">
        <f>'シート4（兼任集計）'!O13+IF(SUM('シート3-1（非常勤職員１）'!M33:O35)=1,0,'シート3-1（非常勤職員１）'!Q35)+IF(SUM('シート3-2（非常勤職員２）'!M33:O35)=1,0,'シート3-2（非常勤職員２）'!Q35)</f>
        <v>0</v>
      </c>
      <c r="BA38" s="219"/>
      <c r="BB38" s="219"/>
      <c r="BC38" s="219"/>
      <c r="BD38" s="219"/>
      <c r="BE38" s="219"/>
      <c r="BF38" s="217">
        <f>AT38+AZ38</f>
        <v>0</v>
      </c>
      <c r="BG38" s="217"/>
      <c r="BH38" s="217"/>
      <c r="BI38" s="217"/>
      <c r="BJ38" s="217"/>
      <c r="BK38" s="220"/>
    </row>
    <row r="39" spans="1:65">
      <c r="A39" s="209"/>
      <c r="B39" s="209"/>
      <c r="C39" s="209"/>
      <c r="D39" s="209"/>
      <c r="E39" s="209"/>
      <c r="F39" s="209"/>
      <c r="G39" s="209"/>
      <c r="H39" s="209"/>
      <c r="I39" s="213"/>
      <c r="J39" s="225"/>
      <c r="K39" s="226"/>
      <c r="L39" s="226"/>
      <c r="M39" s="226"/>
      <c r="N39" s="226"/>
      <c r="O39" s="227"/>
      <c r="P39" s="219"/>
      <c r="Q39" s="219"/>
      <c r="R39" s="219"/>
      <c r="S39" s="219"/>
      <c r="T39" s="219"/>
      <c r="U39" s="219"/>
      <c r="V39" s="219"/>
      <c r="W39" s="219"/>
      <c r="X39" s="219"/>
      <c r="Y39" s="219"/>
      <c r="Z39" s="219"/>
      <c r="AA39" s="219"/>
      <c r="AB39" s="219"/>
      <c r="AC39" s="219"/>
      <c r="AD39" s="219"/>
      <c r="AE39" s="219"/>
      <c r="AF39" s="219"/>
      <c r="AG39" s="219"/>
      <c r="AH39" s="219"/>
      <c r="AI39" s="219"/>
      <c r="AJ39" s="219"/>
      <c r="AK39" s="219"/>
      <c r="AL39" s="219"/>
      <c r="AM39" s="219"/>
      <c r="AN39" s="219"/>
      <c r="AO39" s="219"/>
      <c r="AP39" s="219"/>
      <c r="AQ39" s="219"/>
      <c r="AR39" s="219"/>
      <c r="AS39" s="219"/>
      <c r="AT39" s="219"/>
      <c r="AU39" s="219"/>
      <c r="AV39" s="219"/>
      <c r="AW39" s="219"/>
      <c r="AX39" s="219"/>
      <c r="AY39" s="219"/>
      <c r="AZ39" s="219"/>
      <c r="BA39" s="219"/>
      <c r="BB39" s="219"/>
      <c r="BC39" s="219"/>
      <c r="BD39" s="219"/>
      <c r="BE39" s="219"/>
      <c r="BF39" s="219"/>
      <c r="BG39" s="219"/>
      <c r="BH39" s="219"/>
      <c r="BI39" s="219"/>
      <c r="BJ39" s="219"/>
      <c r="BK39" s="221"/>
    </row>
    <row r="40" spans="1:65">
      <c r="A40" s="209"/>
      <c r="B40" s="209"/>
      <c r="C40" s="230" t="s">
        <v>105</v>
      </c>
      <c r="D40" s="209"/>
      <c r="E40" s="209"/>
      <c r="F40" s="209"/>
      <c r="G40" s="209"/>
      <c r="H40" s="209"/>
      <c r="I40" s="213"/>
      <c r="J40" s="218">
        <f>IF(J38=0,0,IF(AND(J38&gt;0,'シート6（専任集計）'!P7+'シート3-1（非常勤職員１）'!T21+'シート3-2（非常勤職員２）'!T21&gt;0),'シート6（専任集計）'!P7+IF(SUM('シート3-1（非常勤職員１）'!M42:O44)=1,'シート3-1（非常勤職員１）'!Q42,0)+IF(SUM('シート3-2（非常勤職員２）'!M42:O44)=1,'シート3-2（非常勤職員２）'!Q42,0),"NG"))</f>
        <v>0</v>
      </c>
      <c r="K40" s="219"/>
      <c r="L40" s="219"/>
      <c r="M40" s="219"/>
      <c r="N40" s="219"/>
      <c r="O40" s="219"/>
      <c r="P40" s="219">
        <f>IF(P38=0,0,IF(AND(P38&gt;0,'シート4（兼任集計）'!P7+'シート3-1（非常勤職員１）'!T21+'シート3-2（非常勤職員２）'!T21&gt;0),'シート4（兼任集計）'!P7+IF(SUM('シート3-1（非常勤職員１）'!M42:O44)=1,0,'シート3-1（非常勤職員１）'!Q42)+IF(SUM('シート3-2（非常勤職員２）'!M42:O44)=1,0,'シート3-2（非常勤職員２）'!Q42),"NG"))</f>
        <v>4159</v>
      </c>
      <c r="Q40" s="219"/>
      <c r="R40" s="219"/>
      <c r="S40" s="219"/>
      <c r="T40" s="219"/>
      <c r="U40" s="219"/>
      <c r="V40" s="217">
        <f>J40+P40</f>
        <v>4159</v>
      </c>
      <c r="W40" s="217"/>
      <c r="X40" s="217"/>
      <c r="Y40" s="217"/>
      <c r="Z40" s="217"/>
      <c r="AA40" s="217"/>
      <c r="AB40" s="219">
        <f>'シート6（専任集計）'!P10+IF(SUM('シート3-1（非常勤職員１）'!M42:O44)=1,'シート3-1（非常勤職員１）'!Q43,0)+IF(SUM('シート3-2（非常勤職員２）'!M42:O44)=1,'シート3-2（非常勤職員２）'!Q43,0)</f>
        <v>0</v>
      </c>
      <c r="AC40" s="219"/>
      <c r="AD40" s="219"/>
      <c r="AE40" s="219"/>
      <c r="AF40" s="219"/>
      <c r="AG40" s="219"/>
      <c r="AH40" s="219">
        <f>'シート4（兼任集計）'!P10+IF(SUM('シート3-1（非常勤職員１）'!M42:O44)=1,0,'シート3-1（非常勤職員１）'!Q43)+IF(SUM('シート3-2（非常勤職員２）'!M42:O44)=1,0,'シート3-2（非常勤職員２）'!Q43)</f>
        <v>0</v>
      </c>
      <c r="AI40" s="219"/>
      <c r="AJ40" s="219"/>
      <c r="AK40" s="219"/>
      <c r="AL40" s="219"/>
      <c r="AM40" s="219"/>
      <c r="AN40" s="217">
        <f>AB40+AH40</f>
        <v>0</v>
      </c>
      <c r="AO40" s="217"/>
      <c r="AP40" s="217"/>
      <c r="AQ40" s="217"/>
      <c r="AR40" s="217"/>
      <c r="AS40" s="217"/>
      <c r="AT40" s="219">
        <f>'シート6（専任集計）'!P13+IF(SUM('シート3-1（非常勤職員１）'!M42:O44)=1,'シート3-1（非常勤職員１）'!Q44,0)+IF(SUM('シート3-2（非常勤職員２）'!M42:O44)=1,'シート3-2（非常勤職員２）'!Q44,0)</f>
        <v>0</v>
      </c>
      <c r="AU40" s="219"/>
      <c r="AV40" s="219"/>
      <c r="AW40" s="219"/>
      <c r="AX40" s="219"/>
      <c r="AY40" s="219"/>
      <c r="AZ40" s="219">
        <f>'シート4（兼任集計）'!P13+IF(SUM('シート3-1（非常勤職員１）'!M42:O44)=1,0,'シート3-1（非常勤職員１）'!Q44)+IF(SUM('シート3-2（非常勤職員２）'!M42:O44)=1,0,'シート3-2（非常勤職員２）'!Q44)</f>
        <v>0</v>
      </c>
      <c r="BA40" s="219"/>
      <c r="BB40" s="219"/>
      <c r="BC40" s="219"/>
      <c r="BD40" s="219"/>
      <c r="BE40" s="219"/>
      <c r="BF40" s="217">
        <f>AT40+AZ40</f>
        <v>0</v>
      </c>
      <c r="BG40" s="217"/>
      <c r="BH40" s="217"/>
      <c r="BI40" s="217"/>
      <c r="BJ40" s="217"/>
      <c r="BK40" s="220"/>
    </row>
    <row r="41" spans="1:65">
      <c r="A41" s="209"/>
      <c r="B41" s="209"/>
      <c r="C41" s="209"/>
      <c r="D41" s="209"/>
      <c r="E41" s="209"/>
      <c r="F41" s="209"/>
      <c r="G41" s="209"/>
      <c r="H41" s="209"/>
      <c r="I41" s="213"/>
      <c r="J41" s="218"/>
      <c r="K41" s="219"/>
      <c r="L41" s="219"/>
      <c r="M41" s="219"/>
      <c r="N41" s="219"/>
      <c r="O41" s="219"/>
      <c r="P41" s="219"/>
      <c r="Q41" s="219"/>
      <c r="R41" s="219"/>
      <c r="S41" s="219"/>
      <c r="T41" s="219"/>
      <c r="U41" s="219"/>
      <c r="V41" s="219"/>
      <c r="W41" s="219"/>
      <c r="X41" s="219"/>
      <c r="Y41" s="219"/>
      <c r="Z41" s="219"/>
      <c r="AA41" s="219"/>
      <c r="AB41" s="219"/>
      <c r="AC41" s="219"/>
      <c r="AD41" s="219"/>
      <c r="AE41" s="219"/>
      <c r="AF41" s="219"/>
      <c r="AG41" s="219"/>
      <c r="AH41" s="219"/>
      <c r="AI41" s="219"/>
      <c r="AJ41" s="219"/>
      <c r="AK41" s="219"/>
      <c r="AL41" s="219"/>
      <c r="AM41" s="219"/>
      <c r="AN41" s="219"/>
      <c r="AO41" s="219"/>
      <c r="AP41" s="219"/>
      <c r="AQ41" s="219"/>
      <c r="AR41" s="219"/>
      <c r="AS41" s="219"/>
      <c r="AT41" s="219"/>
      <c r="AU41" s="219"/>
      <c r="AV41" s="219"/>
      <c r="AW41" s="219"/>
      <c r="AX41" s="219"/>
      <c r="AY41" s="219"/>
      <c r="AZ41" s="219"/>
      <c r="BA41" s="219"/>
      <c r="BB41" s="219"/>
      <c r="BC41" s="219"/>
      <c r="BD41" s="219"/>
      <c r="BE41" s="219"/>
      <c r="BF41" s="219"/>
      <c r="BG41" s="219"/>
      <c r="BH41" s="219"/>
      <c r="BI41" s="219"/>
      <c r="BJ41" s="219"/>
      <c r="BK41" s="221"/>
    </row>
    <row r="42" spans="1:65">
      <c r="A42" s="209"/>
      <c r="B42" s="209"/>
      <c r="C42" s="209" t="s">
        <v>74</v>
      </c>
      <c r="D42" s="209"/>
      <c r="E42" s="209"/>
      <c r="F42" s="209"/>
      <c r="G42" s="209"/>
      <c r="H42" s="209"/>
      <c r="I42" s="213"/>
      <c r="J42" s="218">
        <f>SUM(J32:O41)</f>
        <v>0</v>
      </c>
      <c r="K42" s="219"/>
      <c r="L42" s="219"/>
      <c r="M42" s="219"/>
      <c r="N42" s="219"/>
      <c r="O42" s="219"/>
      <c r="P42" s="219">
        <f>SUM(P32:U41)</f>
        <v>1937116</v>
      </c>
      <c r="Q42" s="219"/>
      <c r="R42" s="219"/>
      <c r="S42" s="219"/>
      <c r="T42" s="219"/>
      <c r="U42" s="219"/>
      <c r="V42" s="219">
        <f>SUM(V32:AA41)</f>
        <v>1937116</v>
      </c>
      <c r="W42" s="219"/>
      <c r="X42" s="219"/>
      <c r="Y42" s="219"/>
      <c r="Z42" s="219"/>
      <c r="AA42" s="219"/>
      <c r="AB42" s="219">
        <f>SUM(AB32:AG41)</f>
        <v>0</v>
      </c>
      <c r="AC42" s="219"/>
      <c r="AD42" s="219"/>
      <c r="AE42" s="219"/>
      <c r="AF42" s="219"/>
      <c r="AG42" s="219"/>
      <c r="AH42" s="219">
        <f>SUM(AH32:AM41)</f>
        <v>27019</v>
      </c>
      <c r="AI42" s="219"/>
      <c r="AJ42" s="219"/>
      <c r="AK42" s="219"/>
      <c r="AL42" s="219"/>
      <c r="AM42" s="219"/>
      <c r="AN42" s="219">
        <f>SUM(AN32:AS41)</f>
        <v>27019</v>
      </c>
      <c r="AO42" s="219"/>
      <c r="AP42" s="219"/>
      <c r="AQ42" s="219"/>
      <c r="AR42" s="219"/>
      <c r="AS42" s="219"/>
      <c r="AT42" s="219">
        <f>SUM(AT32:AY41)</f>
        <v>0</v>
      </c>
      <c r="AU42" s="219"/>
      <c r="AV42" s="219"/>
      <c r="AW42" s="219"/>
      <c r="AX42" s="219"/>
      <c r="AY42" s="219"/>
      <c r="AZ42" s="219">
        <f>SUM(AZ32:BE41)</f>
        <v>13786</v>
      </c>
      <c r="BA42" s="219"/>
      <c r="BB42" s="219"/>
      <c r="BC42" s="219"/>
      <c r="BD42" s="219"/>
      <c r="BE42" s="219"/>
      <c r="BF42" s="238">
        <f>SUM(BF32:BK41)</f>
        <v>13786</v>
      </c>
      <c r="BG42" s="238"/>
      <c r="BH42" s="238"/>
      <c r="BI42" s="238"/>
      <c r="BJ42" s="238"/>
      <c r="BK42" s="239"/>
      <c r="BM42" s="181"/>
    </row>
    <row r="43" spans="1:65">
      <c r="A43" s="209"/>
      <c r="B43" s="209"/>
      <c r="C43" s="209"/>
      <c r="D43" s="209"/>
      <c r="E43" s="209"/>
      <c r="F43" s="209"/>
      <c r="G43" s="209"/>
      <c r="H43" s="209"/>
      <c r="I43" s="213"/>
      <c r="J43" s="218"/>
      <c r="K43" s="219"/>
      <c r="L43" s="219"/>
      <c r="M43" s="219"/>
      <c r="N43" s="219"/>
      <c r="O43" s="219"/>
      <c r="P43" s="219"/>
      <c r="Q43" s="219"/>
      <c r="R43" s="219"/>
      <c r="S43" s="219"/>
      <c r="T43" s="219"/>
      <c r="U43" s="219"/>
      <c r="V43" s="219"/>
      <c r="W43" s="219"/>
      <c r="X43" s="219"/>
      <c r="Y43" s="219"/>
      <c r="Z43" s="219"/>
      <c r="AA43" s="219"/>
      <c r="AB43" s="219"/>
      <c r="AC43" s="219"/>
      <c r="AD43" s="219"/>
      <c r="AE43" s="219"/>
      <c r="AF43" s="219"/>
      <c r="AG43" s="219"/>
      <c r="AH43" s="219"/>
      <c r="AI43" s="219"/>
      <c r="AJ43" s="219"/>
      <c r="AK43" s="219"/>
      <c r="AL43" s="219"/>
      <c r="AM43" s="219"/>
      <c r="AN43" s="219"/>
      <c r="AO43" s="219"/>
      <c r="AP43" s="219"/>
      <c r="AQ43" s="219"/>
      <c r="AR43" s="219"/>
      <c r="AS43" s="219"/>
      <c r="AT43" s="219"/>
      <c r="AU43" s="219"/>
      <c r="AV43" s="219"/>
      <c r="AW43" s="219"/>
      <c r="AX43" s="219"/>
      <c r="AY43" s="219"/>
      <c r="AZ43" s="219"/>
      <c r="BA43" s="219"/>
      <c r="BB43" s="219"/>
      <c r="BC43" s="219"/>
      <c r="BD43" s="219"/>
      <c r="BE43" s="219"/>
      <c r="BF43" s="238"/>
      <c r="BG43" s="238"/>
      <c r="BH43" s="238"/>
      <c r="BI43" s="238"/>
      <c r="BJ43" s="238"/>
      <c r="BK43" s="239"/>
    </row>
    <row r="44" spans="1:65">
      <c r="A44" s="209" t="s">
        <v>63</v>
      </c>
      <c r="B44" s="209"/>
      <c r="C44" s="209"/>
      <c r="D44" s="209"/>
      <c r="E44" s="209"/>
      <c r="F44" s="209"/>
      <c r="G44" s="209"/>
      <c r="H44" s="209"/>
      <c r="I44" s="213"/>
      <c r="J44" s="218">
        <f>J12+J30+J42</f>
        <v>0</v>
      </c>
      <c r="K44" s="219"/>
      <c r="L44" s="219"/>
      <c r="M44" s="219"/>
      <c r="N44" s="219"/>
      <c r="O44" s="219"/>
      <c r="P44" s="219">
        <f>P12+P30+P42</f>
        <v>6471419</v>
      </c>
      <c r="Q44" s="219"/>
      <c r="R44" s="219"/>
      <c r="S44" s="219"/>
      <c r="T44" s="219"/>
      <c r="U44" s="219"/>
      <c r="V44" s="219">
        <f>V12+V30+V42</f>
        <v>6471419</v>
      </c>
      <c r="W44" s="219"/>
      <c r="X44" s="219"/>
      <c r="Y44" s="219"/>
      <c r="Z44" s="219"/>
      <c r="AA44" s="219"/>
      <c r="AB44" s="219">
        <f>AB12+AB30+AB42</f>
        <v>0</v>
      </c>
      <c r="AC44" s="219"/>
      <c r="AD44" s="219"/>
      <c r="AE44" s="219"/>
      <c r="AF44" s="219"/>
      <c r="AG44" s="219"/>
      <c r="AH44" s="219">
        <f>AH12+AH30+AH42</f>
        <v>95332</v>
      </c>
      <c r="AI44" s="219"/>
      <c r="AJ44" s="219"/>
      <c r="AK44" s="219"/>
      <c r="AL44" s="219"/>
      <c r="AM44" s="219"/>
      <c r="AN44" s="219">
        <f>AN12+AN30+AN42</f>
        <v>95332</v>
      </c>
      <c r="AO44" s="219"/>
      <c r="AP44" s="219"/>
      <c r="AQ44" s="219"/>
      <c r="AR44" s="219"/>
      <c r="AS44" s="219"/>
      <c r="AT44" s="219">
        <f>AT12+AT30+AT42</f>
        <v>0</v>
      </c>
      <c r="AU44" s="219"/>
      <c r="AV44" s="219"/>
      <c r="AW44" s="219"/>
      <c r="AX44" s="219"/>
      <c r="AY44" s="219"/>
      <c r="AZ44" s="219">
        <f>AZ12+AZ30+AZ42</f>
        <v>56069</v>
      </c>
      <c r="BA44" s="219"/>
      <c r="BB44" s="219"/>
      <c r="BC44" s="219"/>
      <c r="BD44" s="219"/>
      <c r="BE44" s="219"/>
      <c r="BF44" s="238">
        <f>BF12+BF30+BF42</f>
        <v>56069</v>
      </c>
      <c r="BG44" s="238"/>
      <c r="BH44" s="238"/>
      <c r="BI44" s="238"/>
      <c r="BJ44" s="238"/>
      <c r="BK44" s="239"/>
      <c r="BM44" s="181"/>
    </row>
    <row r="45" spans="1:65" ht="14.25" thickBot="1">
      <c r="A45" s="210"/>
      <c r="B45" s="210"/>
      <c r="C45" s="210"/>
      <c r="D45" s="210"/>
      <c r="E45" s="210"/>
      <c r="F45" s="210"/>
      <c r="G45" s="210"/>
      <c r="H45" s="210"/>
      <c r="I45" s="259"/>
      <c r="J45" s="260"/>
      <c r="K45" s="246"/>
      <c r="L45" s="246"/>
      <c r="M45" s="246"/>
      <c r="N45" s="246"/>
      <c r="O45" s="246"/>
      <c r="P45" s="246"/>
      <c r="Q45" s="246"/>
      <c r="R45" s="246"/>
      <c r="S45" s="246"/>
      <c r="T45" s="246"/>
      <c r="U45" s="246"/>
      <c r="V45" s="246"/>
      <c r="W45" s="246"/>
      <c r="X45" s="246"/>
      <c r="Y45" s="246"/>
      <c r="Z45" s="246"/>
      <c r="AA45" s="246"/>
      <c r="AB45" s="246"/>
      <c r="AC45" s="246"/>
      <c r="AD45" s="246"/>
      <c r="AE45" s="246"/>
      <c r="AF45" s="246"/>
      <c r="AG45" s="246"/>
      <c r="AH45" s="246"/>
      <c r="AI45" s="246"/>
      <c r="AJ45" s="246"/>
      <c r="AK45" s="246"/>
      <c r="AL45" s="246"/>
      <c r="AM45" s="246"/>
      <c r="AN45" s="246"/>
      <c r="AO45" s="246"/>
      <c r="AP45" s="246"/>
      <c r="AQ45" s="246"/>
      <c r="AR45" s="246"/>
      <c r="AS45" s="246"/>
      <c r="AT45" s="246"/>
      <c r="AU45" s="246"/>
      <c r="AV45" s="246"/>
      <c r="AW45" s="246"/>
      <c r="AX45" s="246"/>
      <c r="AY45" s="246"/>
      <c r="AZ45" s="246"/>
      <c r="BA45" s="246"/>
      <c r="BB45" s="246"/>
      <c r="BC45" s="246"/>
      <c r="BD45" s="246"/>
      <c r="BE45" s="246"/>
      <c r="BF45" s="247"/>
      <c r="BG45" s="247"/>
      <c r="BH45" s="247"/>
      <c r="BI45" s="247"/>
      <c r="BJ45" s="247"/>
      <c r="BK45" s="248"/>
      <c r="BM45" s="181"/>
    </row>
    <row r="46" spans="1:65" ht="14.25" thickTop="1">
      <c r="A46" s="249" t="s">
        <v>79</v>
      </c>
      <c r="B46" s="249"/>
      <c r="C46" s="249"/>
      <c r="D46" s="249"/>
      <c r="E46" s="249"/>
      <c r="F46" s="249"/>
      <c r="G46" s="249"/>
      <c r="H46" s="249"/>
      <c r="I46" s="250"/>
      <c r="J46" s="251"/>
      <c r="K46" s="252"/>
      <c r="L46" s="252"/>
      <c r="M46" s="252"/>
      <c r="N46" s="252"/>
      <c r="O46" s="252"/>
      <c r="P46" s="255"/>
      <c r="Q46" s="256"/>
      <c r="R46" s="256"/>
      <c r="S46" s="256"/>
      <c r="T46" s="256"/>
      <c r="U46" s="256"/>
      <c r="V46" s="240">
        <f>J46+P46</f>
        <v>0</v>
      </c>
      <c r="W46" s="241"/>
      <c r="X46" s="241"/>
      <c r="Y46" s="241"/>
      <c r="Z46" s="241"/>
      <c r="AA46" s="241"/>
      <c r="AB46" s="255"/>
      <c r="AC46" s="256"/>
      <c r="AD46" s="256"/>
      <c r="AE46" s="256"/>
      <c r="AF46" s="256"/>
      <c r="AG46" s="256"/>
      <c r="AH46" s="255"/>
      <c r="AI46" s="256"/>
      <c r="AJ46" s="256"/>
      <c r="AK46" s="256"/>
      <c r="AL46" s="256"/>
      <c r="AM46" s="256"/>
      <c r="AN46" s="240">
        <f>AB46+AH46</f>
        <v>0</v>
      </c>
      <c r="AO46" s="241"/>
      <c r="AP46" s="241"/>
      <c r="AQ46" s="241"/>
      <c r="AR46" s="241"/>
      <c r="AS46" s="241"/>
      <c r="AT46" s="255"/>
      <c r="AU46" s="256"/>
      <c r="AV46" s="256"/>
      <c r="AW46" s="256"/>
      <c r="AX46" s="256"/>
      <c r="AY46" s="256"/>
      <c r="AZ46" s="255"/>
      <c r="BA46" s="256"/>
      <c r="BB46" s="256"/>
      <c r="BC46" s="256"/>
      <c r="BD46" s="256"/>
      <c r="BE46" s="256"/>
      <c r="BF46" s="240">
        <f>AT46+AZ46</f>
        <v>0</v>
      </c>
      <c r="BG46" s="241"/>
      <c r="BH46" s="241"/>
      <c r="BI46" s="241"/>
      <c r="BJ46" s="241"/>
      <c r="BK46" s="242"/>
    </row>
    <row r="47" spans="1:65" ht="14.25" thickBot="1">
      <c r="A47" s="209"/>
      <c r="B47" s="209"/>
      <c r="C47" s="209"/>
      <c r="D47" s="209"/>
      <c r="E47" s="209"/>
      <c r="F47" s="209"/>
      <c r="G47" s="209"/>
      <c r="H47" s="209"/>
      <c r="I47" s="213"/>
      <c r="J47" s="253"/>
      <c r="K47" s="254"/>
      <c r="L47" s="254"/>
      <c r="M47" s="254"/>
      <c r="N47" s="254"/>
      <c r="O47" s="254"/>
      <c r="P47" s="257"/>
      <c r="Q47" s="258"/>
      <c r="R47" s="258"/>
      <c r="S47" s="258"/>
      <c r="T47" s="258"/>
      <c r="U47" s="258"/>
      <c r="V47" s="243"/>
      <c r="W47" s="244"/>
      <c r="X47" s="244"/>
      <c r="Y47" s="244"/>
      <c r="Z47" s="244"/>
      <c r="AA47" s="244"/>
      <c r="AB47" s="257"/>
      <c r="AC47" s="258"/>
      <c r="AD47" s="258"/>
      <c r="AE47" s="258"/>
      <c r="AF47" s="258"/>
      <c r="AG47" s="258"/>
      <c r="AH47" s="257"/>
      <c r="AI47" s="258"/>
      <c r="AJ47" s="258"/>
      <c r="AK47" s="258"/>
      <c r="AL47" s="258"/>
      <c r="AM47" s="258"/>
      <c r="AN47" s="243"/>
      <c r="AO47" s="244"/>
      <c r="AP47" s="244"/>
      <c r="AQ47" s="244"/>
      <c r="AR47" s="244"/>
      <c r="AS47" s="244"/>
      <c r="AT47" s="257"/>
      <c r="AU47" s="258"/>
      <c r="AV47" s="258"/>
      <c r="AW47" s="258"/>
      <c r="AX47" s="258"/>
      <c r="AY47" s="258"/>
      <c r="AZ47" s="257"/>
      <c r="BA47" s="258"/>
      <c r="BB47" s="258"/>
      <c r="BC47" s="258"/>
      <c r="BD47" s="258"/>
      <c r="BE47" s="258"/>
      <c r="BF47" s="243"/>
      <c r="BG47" s="244"/>
      <c r="BH47" s="244"/>
      <c r="BI47" s="244"/>
      <c r="BJ47" s="244"/>
      <c r="BK47" s="245"/>
      <c r="BM47" s="181"/>
    </row>
    <row r="48" spans="1:65" ht="14.25" thickTop="1"/>
  </sheetData>
  <mergeCells count="204">
    <mergeCell ref="BF46:BK47"/>
    <mergeCell ref="AN44:AS45"/>
    <mergeCell ref="AT44:AY45"/>
    <mergeCell ref="AZ44:BE45"/>
    <mergeCell ref="BF44:BK45"/>
    <mergeCell ref="A46:I47"/>
    <mergeCell ref="J46:O47"/>
    <mergeCell ref="P46:U47"/>
    <mergeCell ref="V46:AA47"/>
    <mergeCell ref="AB46:AG47"/>
    <mergeCell ref="AH46:AM47"/>
    <mergeCell ref="A44:I45"/>
    <mergeCell ref="J44:O45"/>
    <mergeCell ref="P44:U45"/>
    <mergeCell ref="V44:AA45"/>
    <mergeCell ref="AB44:AG45"/>
    <mergeCell ref="AH44:AM45"/>
    <mergeCell ref="AN46:AS47"/>
    <mergeCell ref="AT46:AY47"/>
    <mergeCell ref="AZ46:BE47"/>
    <mergeCell ref="AT40:AY41"/>
    <mergeCell ref="AZ40:BE41"/>
    <mergeCell ref="BF40:BK41"/>
    <mergeCell ref="C42:I43"/>
    <mergeCell ref="J42:O43"/>
    <mergeCell ref="P42:U43"/>
    <mergeCell ref="V42:AA43"/>
    <mergeCell ref="AB42:AG43"/>
    <mergeCell ref="AH42:AM43"/>
    <mergeCell ref="AN42:AS43"/>
    <mergeCell ref="AT42:AY43"/>
    <mergeCell ref="AZ42:BE43"/>
    <mergeCell ref="BF42:BK43"/>
    <mergeCell ref="AZ36:BE37"/>
    <mergeCell ref="BF36:BK37"/>
    <mergeCell ref="C38:I39"/>
    <mergeCell ref="J38:O39"/>
    <mergeCell ref="P38:U39"/>
    <mergeCell ref="V38:AA39"/>
    <mergeCell ref="AB38:AG39"/>
    <mergeCell ref="AH38:AM39"/>
    <mergeCell ref="AN38:AS39"/>
    <mergeCell ref="AT38:AY39"/>
    <mergeCell ref="AZ38:BE39"/>
    <mergeCell ref="BF38:BK39"/>
    <mergeCell ref="AZ32:BE33"/>
    <mergeCell ref="BF32:BK33"/>
    <mergeCell ref="C34:I35"/>
    <mergeCell ref="J34:O35"/>
    <mergeCell ref="P34:U35"/>
    <mergeCell ref="V34:AA35"/>
    <mergeCell ref="AB34:AG35"/>
    <mergeCell ref="AH34:AM35"/>
    <mergeCell ref="AN34:AS35"/>
    <mergeCell ref="AT34:AY35"/>
    <mergeCell ref="AZ34:BE35"/>
    <mergeCell ref="BF34:BK35"/>
    <mergeCell ref="A32:B43"/>
    <mergeCell ref="C32:I33"/>
    <mergeCell ref="J32:O33"/>
    <mergeCell ref="P32:U33"/>
    <mergeCell ref="V32:AA33"/>
    <mergeCell ref="AB32:AG33"/>
    <mergeCell ref="AH32:AM33"/>
    <mergeCell ref="AN32:AS33"/>
    <mergeCell ref="AT32:AY33"/>
    <mergeCell ref="C36:I37"/>
    <mergeCell ref="J36:O37"/>
    <mergeCell ref="P36:U37"/>
    <mergeCell ref="V36:AA37"/>
    <mergeCell ref="AB36:AG37"/>
    <mergeCell ref="AH36:AM37"/>
    <mergeCell ref="AN36:AS37"/>
    <mergeCell ref="AT36:AY37"/>
    <mergeCell ref="C40:I41"/>
    <mergeCell ref="J40:O41"/>
    <mergeCell ref="P40:U41"/>
    <mergeCell ref="V40:AA41"/>
    <mergeCell ref="AB40:AG41"/>
    <mergeCell ref="AH40:AM41"/>
    <mergeCell ref="AN40:AS41"/>
    <mergeCell ref="BF28:BK29"/>
    <mergeCell ref="C30:I31"/>
    <mergeCell ref="J30:O31"/>
    <mergeCell ref="P30:U31"/>
    <mergeCell ref="V30:AA31"/>
    <mergeCell ref="AB30:AG31"/>
    <mergeCell ref="AH30:AM31"/>
    <mergeCell ref="AN30:AS31"/>
    <mergeCell ref="AT30:AY31"/>
    <mergeCell ref="AZ30:BE31"/>
    <mergeCell ref="BF30:BK31"/>
    <mergeCell ref="C28:I29"/>
    <mergeCell ref="J28:O29"/>
    <mergeCell ref="P28:U29"/>
    <mergeCell ref="V28:AA29"/>
    <mergeCell ref="AB28:AG29"/>
    <mergeCell ref="AH28:AM29"/>
    <mergeCell ref="AN28:AS29"/>
    <mergeCell ref="AT28:AY29"/>
    <mergeCell ref="AZ28:BE29"/>
    <mergeCell ref="BF24:BK25"/>
    <mergeCell ref="C26:I27"/>
    <mergeCell ref="J26:O27"/>
    <mergeCell ref="P26:U27"/>
    <mergeCell ref="V26:AA27"/>
    <mergeCell ref="AB26:AG27"/>
    <mergeCell ref="AH26:AM27"/>
    <mergeCell ref="AN26:AS27"/>
    <mergeCell ref="AT26:AY27"/>
    <mergeCell ref="AZ26:BE27"/>
    <mergeCell ref="BF26:BK27"/>
    <mergeCell ref="C24:I25"/>
    <mergeCell ref="J24:O25"/>
    <mergeCell ref="P24:U25"/>
    <mergeCell ref="V24:AA25"/>
    <mergeCell ref="AB24:AG25"/>
    <mergeCell ref="AH24:AM25"/>
    <mergeCell ref="AN24:AS25"/>
    <mergeCell ref="AT24:AY25"/>
    <mergeCell ref="AZ24:BE25"/>
    <mergeCell ref="BF20:BK21"/>
    <mergeCell ref="C22:I23"/>
    <mergeCell ref="J22:O23"/>
    <mergeCell ref="P22:U23"/>
    <mergeCell ref="V22:AA23"/>
    <mergeCell ref="AB22:AG23"/>
    <mergeCell ref="AH22:AM23"/>
    <mergeCell ref="AN22:AS23"/>
    <mergeCell ref="AT22:AY23"/>
    <mergeCell ref="AZ22:BE23"/>
    <mergeCell ref="BF22:BK23"/>
    <mergeCell ref="C20:I21"/>
    <mergeCell ref="J20:O21"/>
    <mergeCell ref="P20:U21"/>
    <mergeCell ref="V20:AA21"/>
    <mergeCell ref="AB20:AG21"/>
    <mergeCell ref="AH20:AM21"/>
    <mergeCell ref="AN20:AS21"/>
    <mergeCell ref="AT20:AY21"/>
    <mergeCell ref="AZ20:BE21"/>
    <mergeCell ref="AH16:AM17"/>
    <mergeCell ref="AN16:AS17"/>
    <mergeCell ref="AT16:AY17"/>
    <mergeCell ref="AZ16:BE17"/>
    <mergeCell ref="BF16:BK17"/>
    <mergeCell ref="C18:I19"/>
    <mergeCell ref="J18:O19"/>
    <mergeCell ref="P18:U19"/>
    <mergeCell ref="V18:AA19"/>
    <mergeCell ref="AB18:AG19"/>
    <mergeCell ref="AH18:AM19"/>
    <mergeCell ref="AN18:AS19"/>
    <mergeCell ref="AT18:AY19"/>
    <mergeCell ref="AZ18:BE19"/>
    <mergeCell ref="BF18:BK19"/>
    <mergeCell ref="P12:U13"/>
    <mergeCell ref="V12:AA13"/>
    <mergeCell ref="AB12:AG13"/>
    <mergeCell ref="AH12:AM13"/>
    <mergeCell ref="AN12:AS13"/>
    <mergeCell ref="AT12:AY13"/>
    <mergeCell ref="AZ12:BE13"/>
    <mergeCell ref="BF12:BK13"/>
    <mergeCell ref="A14:B31"/>
    <mergeCell ref="C14:I15"/>
    <mergeCell ref="J14:O15"/>
    <mergeCell ref="P14:U15"/>
    <mergeCell ref="V14:AA15"/>
    <mergeCell ref="AB14:AG15"/>
    <mergeCell ref="AH14:AM15"/>
    <mergeCell ref="AN14:AS15"/>
    <mergeCell ref="AT14:AY15"/>
    <mergeCell ref="AZ14:BE15"/>
    <mergeCell ref="BF14:BK15"/>
    <mergeCell ref="C16:I17"/>
    <mergeCell ref="J16:O17"/>
    <mergeCell ref="P16:U17"/>
    <mergeCell ref="V16:AA17"/>
    <mergeCell ref="AB16:AG17"/>
    <mergeCell ref="AT9:AY10"/>
    <mergeCell ref="AZ9:BE10"/>
    <mergeCell ref="BF9:BK10"/>
    <mergeCell ref="A11:I13"/>
    <mergeCell ref="J11:O11"/>
    <mergeCell ref="P11:U11"/>
    <mergeCell ref="V11:AA11"/>
    <mergeCell ref="AB11:AG11"/>
    <mergeCell ref="AH11:AM11"/>
    <mergeCell ref="AN11:AS11"/>
    <mergeCell ref="A8:I10"/>
    <mergeCell ref="J8:AA8"/>
    <mergeCell ref="AB8:AS8"/>
    <mergeCell ref="AT8:BK8"/>
    <mergeCell ref="J9:O10"/>
    <mergeCell ref="P9:U10"/>
    <mergeCell ref="V9:AA10"/>
    <mergeCell ref="AB9:AG10"/>
    <mergeCell ref="AH9:AM10"/>
    <mergeCell ref="AN9:AS10"/>
    <mergeCell ref="AT11:AY11"/>
    <mergeCell ref="AZ11:BE11"/>
    <mergeCell ref="BF11:BK11"/>
    <mergeCell ref="J12:O13"/>
  </mergeCells>
  <phoneticPr fontId="3"/>
  <dataValidations count="1">
    <dataValidation imeMode="halfAlpha" allowBlank="1" showInputMessage="1" showErrorMessage="1" sqref="W12:AA45 V12:V46 AB12:BK47 J12:U47" xr:uid="{00000000-0002-0000-0100-000000000000}"/>
  </dataValidations>
  <pageMargins left="0.70866141732283472" right="0.70866141732283472" top="0.74803149606299213" bottom="0.74803149606299213" header="0.31496062992125984" footer="0.31496062992125984"/>
  <pageSetup paperSize="9" scale="83" orientation="landscape" r:id="rId1"/>
  <headerFooter>
    <oddHeader>&amp;C人件費算出表（国民年金・給付金統合）</oddHeader>
    <oddFooter>&amp;R&amp;A</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pageSetUpPr fitToPage="1"/>
  </sheetPr>
  <dimension ref="A8:CC30"/>
  <sheetViews>
    <sheetView view="pageBreakPreview" zoomScale="90" zoomScaleNormal="100" zoomScaleSheetLayoutView="90" workbookViewId="0">
      <selection activeCell="J8" sqref="J8:AS8"/>
    </sheetView>
  </sheetViews>
  <sheetFormatPr defaultRowHeight="13.5"/>
  <cols>
    <col min="1" max="2" width="2.375" customWidth="1"/>
    <col min="3" max="3" width="2.625" customWidth="1"/>
    <col min="4" max="21" width="2.375" customWidth="1"/>
    <col min="22" max="27" width="2.375" style="30" customWidth="1"/>
    <col min="28" max="39" width="2.375" customWidth="1"/>
    <col min="40" max="45" width="2.375" style="30" customWidth="1"/>
    <col min="46" max="57" width="2.375" customWidth="1"/>
    <col min="58" max="63" width="2.375" style="30" customWidth="1"/>
    <col min="64" max="81" width="2.625" customWidth="1"/>
  </cols>
  <sheetData>
    <row r="8" spans="1:63">
      <c r="A8" s="209"/>
      <c r="B8" s="209"/>
      <c r="C8" s="209"/>
      <c r="D8" s="209"/>
      <c r="E8" s="209"/>
      <c r="F8" s="209"/>
      <c r="G8" s="209"/>
      <c r="H8" s="209"/>
      <c r="I8" s="209"/>
      <c r="J8" s="205" t="s">
        <v>87</v>
      </c>
      <c r="K8" s="267"/>
      <c r="L8" s="267"/>
      <c r="M8" s="267"/>
      <c r="N8" s="267"/>
      <c r="O8" s="267"/>
      <c r="P8" s="267"/>
      <c r="Q8" s="267"/>
      <c r="R8" s="267"/>
      <c r="S8" s="267"/>
      <c r="T8" s="267"/>
      <c r="U8" s="267"/>
      <c r="V8" s="267"/>
      <c r="W8" s="267"/>
      <c r="X8" s="267"/>
      <c r="Y8" s="267"/>
      <c r="Z8" s="267"/>
      <c r="AA8" s="267"/>
      <c r="AB8" s="267"/>
      <c r="AC8" s="267"/>
      <c r="AD8" s="267"/>
      <c r="AE8" s="267"/>
      <c r="AF8" s="267"/>
      <c r="AG8" s="267"/>
      <c r="AH8" s="267"/>
      <c r="AI8" s="267"/>
      <c r="AJ8" s="267"/>
      <c r="AK8" s="267"/>
      <c r="AL8" s="267"/>
      <c r="AM8" s="267"/>
      <c r="AN8" s="267"/>
      <c r="AO8" s="267"/>
      <c r="AP8" s="267"/>
      <c r="AQ8" s="267"/>
      <c r="AR8" s="267"/>
      <c r="AS8" s="206"/>
      <c r="BF8"/>
      <c r="BG8"/>
      <c r="BH8"/>
      <c r="BI8"/>
      <c r="BJ8"/>
      <c r="BK8"/>
    </row>
    <row r="9" spans="1:63" s="156" customFormat="1">
      <c r="A9" s="209"/>
      <c r="B9" s="209"/>
      <c r="C9" s="209"/>
      <c r="D9" s="209"/>
      <c r="E9" s="209"/>
      <c r="F9" s="209"/>
      <c r="G9" s="209"/>
      <c r="H9" s="209"/>
      <c r="I9" s="209"/>
      <c r="J9" s="192" t="s">
        <v>61</v>
      </c>
      <c r="K9" s="207"/>
      <c r="L9" s="207"/>
      <c r="M9" s="207"/>
      <c r="N9" s="207"/>
      <c r="O9" s="207"/>
      <c r="P9" s="207"/>
      <c r="Q9" s="207"/>
      <c r="R9" s="207"/>
      <c r="S9" s="207"/>
      <c r="T9" s="207"/>
      <c r="U9" s="207"/>
      <c r="V9" s="269" t="s">
        <v>62</v>
      </c>
      <c r="W9" s="270"/>
      <c r="X9" s="270"/>
      <c r="Y9" s="270"/>
      <c r="Z9" s="270"/>
      <c r="AA9" s="270"/>
      <c r="AB9" s="270"/>
      <c r="AC9" s="270"/>
      <c r="AD9" s="270"/>
      <c r="AE9" s="270"/>
      <c r="AF9" s="270"/>
      <c r="AG9" s="271"/>
      <c r="AH9" s="269" t="s">
        <v>54</v>
      </c>
      <c r="AI9" s="270"/>
      <c r="AJ9" s="270"/>
      <c r="AK9" s="270"/>
      <c r="AL9" s="270"/>
      <c r="AM9" s="270"/>
      <c r="AN9" s="270"/>
      <c r="AO9" s="270"/>
      <c r="AP9" s="270"/>
      <c r="AQ9" s="270"/>
      <c r="AR9" s="270"/>
      <c r="AS9" s="271"/>
    </row>
    <row r="10" spans="1:63">
      <c r="A10" s="209"/>
      <c r="B10" s="209"/>
      <c r="C10" s="209"/>
      <c r="D10" s="209"/>
      <c r="E10" s="209"/>
      <c r="F10" s="209"/>
      <c r="G10" s="209"/>
      <c r="H10" s="209"/>
      <c r="I10" s="209"/>
      <c r="J10" s="268"/>
      <c r="K10" s="191"/>
      <c r="L10" s="191"/>
      <c r="M10" s="191"/>
      <c r="N10" s="191"/>
      <c r="O10" s="191"/>
      <c r="P10" s="191"/>
      <c r="Q10" s="191"/>
      <c r="R10" s="191"/>
      <c r="S10" s="191"/>
      <c r="T10" s="191"/>
      <c r="U10" s="191"/>
      <c r="V10" s="272"/>
      <c r="W10" s="273"/>
      <c r="X10" s="273"/>
      <c r="Y10" s="273"/>
      <c r="Z10" s="273"/>
      <c r="AA10" s="273"/>
      <c r="AB10" s="273"/>
      <c r="AC10" s="273"/>
      <c r="AD10" s="273"/>
      <c r="AE10" s="273"/>
      <c r="AF10" s="273"/>
      <c r="AG10" s="274"/>
      <c r="AH10" s="272"/>
      <c r="AI10" s="273"/>
      <c r="AJ10" s="273"/>
      <c r="AK10" s="273"/>
      <c r="AL10" s="273"/>
      <c r="AM10" s="273"/>
      <c r="AN10" s="273"/>
      <c r="AO10" s="273"/>
      <c r="AP10" s="273"/>
      <c r="AQ10" s="273"/>
      <c r="AR10" s="273"/>
      <c r="AS10" s="274"/>
      <c r="BF10"/>
      <c r="BG10"/>
      <c r="BH10"/>
      <c r="BI10"/>
      <c r="BJ10"/>
      <c r="BK10"/>
    </row>
    <row r="11" spans="1:63" ht="12" customHeight="1" thickBot="1">
      <c r="A11" s="209" t="s">
        <v>64</v>
      </c>
      <c r="B11" s="209"/>
      <c r="C11" s="209"/>
      <c r="D11" s="209"/>
      <c r="E11" s="209"/>
      <c r="F11" s="209"/>
      <c r="G11" s="209"/>
      <c r="H11" s="209"/>
      <c r="I11" s="213"/>
      <c r="J11" s="261" t="s">
        <v>65</v>
      </c>
      <c r="K11" s="262"/>
      <c r="L11" s="262"/>
      <c r="M11" s="262"/>
      <c r="N11" s="262"/>
      <c r="O11" s="262"/>
      <c r="P11" s="262"/>
      <c r="Q11" s="262"/>
      <c r="R11" s="262"/>
      <c r="S11" s="262"/>
      <c r="T11" s="262"/>
      <c r="U11" s="263"/>
      <c r="V11" s="261" t="s">
        <v>65</v>
      </c>
      <c r="W11" s="262"/>
      <c r="X11" s="262"/>
      <c r="Y11" s="262"/>
      <c r="Z11" s="262"/>
      <c r="AA11" s="262"/>
      <c r="AB11" s="262"/>
      <c r="AC11" s="262"/>
      <c r="AD11" s="262"/>
      <c r="AE11" s="262"/>
      <c r="AF11" s="262"/>
      <c r="AG11" s="263"/>
      <c r="AH11" s="261" t="s">
        <v>65</v>
      </c>
      <c r="AI11" s="262"/>
      <c r="AJ11" s="262"/>
      <c r="AK11" s="262"/>
      <c r="AL11" s="262"/>
      <c r="AM11" s="262"/>
      <c r="AN11" s="262"/>
      <c r="AO11" s="262"/>
      <c r="AP11" s="262"/>
      <c r="AQ11" s="262"/>
      <c r="AR11" s="262"/>
      <c r="AS11" s="263"/>
      <c r="AT11" s="81"/>
      <c r="AU11" s="81"/>
      <c r="AV11" s="81"/>
      <c r="AW11" s="81"/>
      <c r="AX11" s="81"/>
      <c r="AY11" s="81"/>
      <c r="AZ11" s="81"/>
      <c r="BA11" s="81"/>
      <c r="BB11" s="81"/>
      <c r="BC11" s="81"/>
      <c r="BD11" s="81"/>
      <c r="BE11" s="81"/>
      <c r="BF11" s="81"/>
      <c r="BG11" s="81"/>
      <c r="BH11" s="81"/>
      <c r="BI11" s="81"/>
      <c r="BJ11" s="81"/>
      <c r="BK11" s="81"/>
    </row>
    <row r="12" spans="1:63" ht="25.5" customHeight="1" thickTop="1">
      <c r="A12" s="209"/>
      <c r="B12" s="209"/>
      <c r="C12" s="209"/>
      <c r="D12" s="209"/>
      <c r="E12" s="209"/>
      <c r="F12" s="209"/>
      <c r="G12" s="209"/>
      <c r="H12" s="209"/>
      <c r="I12" s="213"/>
      <c r="J12" s="264">
        <f>'シート6（専任集計）'!B19</f>
        <v>0</v>
      </c>
      <c r="K12" s="265"/>
      <c r="L12" s="265"/>
      <c r="M12" s="265"/>
      <c r="N12" s="265"/>
      <c r="O12" s="265"/>
      <c r="P12" s="265"/>
      <c r="Q12" s="265"/>
      <c r="R12" s="265"/>
      <c r="S12" s="265"/>
      <c r="T12" s="265"/>
      <c r="U12" s="266"/>
      <c r="V12" s="280">
        <f>'シート4（兼任集計）'!B19</f>
        <v>312093</v>
      </c>
      <c r="W12" s="265"/>
      <c r="X12" s="265"/>
      <c r="Y12" s="265"/>
      <c r="Z12" s="265"/>
      <c r="AA12" s="265"/>
      <c r="AB12" s="265"/>
      <c r="AC12" s="265"/>
      <c r="AD12" s="265"/>
      <c r="AE12" s="265"/>
      <c r="AF12" s="265"/>
      <c r="AG12" s="266"/>
      <c r="AH12" s="280">
        <f t="shared" ref="AH12:AH20" si="0">SUM(J12:AG12)</f>
        <v>312093</v>
      </c>
      <c r="AI12" s="265"/>
      <c r="AJ12" s="265"/>
      <c r="AK12" s="265"/>
      <c r="AL12" s="265"/>
      <c r="AM12" s="265"/>
      <c r="AN12" s="265"/>
      <c r="AO12" s="265"/>
      <c r="AP12" s="265"/>
      <c r="AQ12" s="265"/>
      <c r="AR12" s="265"/>
      <c r="AS12" s="281"/>
      <c r="AT12" s="81"/>
      <c r="AU12" s="81"/>
      <c r="AV12" s="81"/>
      <c r="AW12" s="81"/>
      <c r="AX12" s="81"/>
      <c r="AY12" s="81"/>
      <c r="AZ12" s="81"/>
      <c r="BA12" s="81"/>
      <c r="BB12" s="81"/>
      <c r="BC12" s="81"/>
      <c r="BD12" s="81"/>
      <c r="BE12" s="81"/>
      <c r="BF12" s="81"/>
      <c r="BG12" s="81"/>
      <c r="BH12" s="81"/>
      <c r="BI12" s="81"/>
      <c r="BJ12" s="81"/>
      <c r="BK12" s="81"/>
    </row>
    <row r="13" spans="1:63" ht="25.5" customHeight="1">
      <c r="A13" s="209"/>
      <c r="B13" s="209"/>
      <c r="C13" s="209" t="s">
        <v>66</v>
      </c>
      <c r="D13" s="209"/>
      <c r="E13" s="209"/>
      <c r="F13" s="209"/>
      <c r="G13" s="209"/>
      <c r="H13" s="209"/>
      <c r="I13" s="213"/>
      <c r="J13" s="275">
        <f>'シート6（専任集計）'!C19</f>
        <v>0</v>
      </c>
      <c r="K13" s="276"/>
      <c r="L13" s="276"/>
      <c r="M13" s="276"/>
      <c r="N13" s="276"/>
      <c r="O13" s="276"/>
      <c r="P13" s="276"/>
      <c r="Q13" s="276"/>
      <c r="R13" s="276"/>
      <c r="S13" s="276"/>
      <c r="T13" s="276"/>
      <c r="U13" s="277"/>
      <c r="V13" s="278">
        <f>'シート4（兼任集計）'!C19</f>
        <v>7800</v>
      </c>
      <c r="W13" s="276"/>
      <c r="X13" s="276"/>
      <c r="Y13" s="276"/>
      <c r="Z13" s="276"/>
      <c r="AA13" s="276"/>
      <c r="AB13" s="276"/>
      <c r="AC13" s="276"/>
      <c r="AD13" s="276"/>
      <c r="AE13" s="276"/>
      <c r="AF13" s="276"/>
      <c r="AG13" s="277"/>
      <c r="AH13" s="278">
        <f t="shared" si="0"/>
        <v>7800</v>
      </c>
      <c r="AI13" s="276"/>
      <c r="AJ13" s="276"/>
      <c r="AK13" s="276"/>
      <c r="AL13" s="276"/>
      <c r="AM13" s="276"/>
      <c r="AN13" s="276"/>
      <c r="AO13" s="276"/>
      <c r="AP13" s="276"/>
      <c r="AQ13" s="276"/>
      <c r="AR13" s="276"/>
      <c r="AS13" s="279"/>
      <c r="BF13"/>
      <c r="BG13"/>
      <c r="BH13"/>
      <c r="BI13"/>
      <c r="BJ13"/>
      <c r="BK13"/>
    </row>
    <row r="14" spans="1:63" ht="25.5" customHeight="1">
      <c r="A14" s="209"/>
      <c r="B14" s="209"/>
      <c r="C14" s="209" t="s">
        <v>67</v>
      </c>
      <c r="D14" s="209"/>
      <c r="E14" s="209"/>
      <c r="F14" s="209"/>
      <c r="G14" s="209"/>
      <c r="H14" s="209"/>
      <c r="I14" s="213"/>
      <c r="J14" s="275">
        <f>'シート6（専任集計）'!D19</f>
        <v>0</v>
      </c>
      <c r="K14" s="276"/>
      <c r="L14" s="276"/>
      <c r="M14" s="276"/>
      <c r="N14" s="276"/>
      <c r="O14" s="276"/>
      <c r="P14" s="276"/>
      <c r="Q14" s="276"/>
      <c r="R14" s="276"/>
      <c r="S14" s="276"/>
      <c r="T14" s="276"/>
      <c r="U14" s="277"/>
      <c r="V14" s="278">
        <f>'シート4（兼任集計）'!D19</f>
        <v>0</v>
      </c>
      <c r="W14" s="276"/>
      <c r="X14" s="276"/>
      <c r="Y14" s="276"/>
      <c r="Z14" s="276"/>
      <c r="AA14" s="276"/>
      <c r="AB14" s="276"/>
      <c r="AC14" s="276"/>
      <c r="AD14" s="276"/>
      <c r="AE14" s="276"/>
      <c r="AF14" s="276"/>
      <c r="AG14" s="277"/>
      <c r="AH14" s="278">
        <f t="shared" si="0"/>
        <v>0</v>
      </c>
      <c r="AI14" s="276"/>
      <c r="AJ14" s="276"/>
      <c r="AK14" s="276"/>
      <c r="AL14" s="276"/>
      <c r="AM14" s="276"/>
      <c r="AN14" s="276"/>
      <c r="AO14" s="276"/>
      <c r="AP14" s="276"/>
      <c r="AQ14" s="276"/>
      <c r="AR14" s="276"/>
      <c r="AS14" s="279"/>
      <c r="BF14"/>
      <c r="BG14"/>
      <c r="BH14"/>
      <c r="BI14"/>
      <c r="BJ14"/>
      <c r="BK14"/>
    </row>
    <row r="15" spans="1:63" ht="25.5" customHeight="1">
      <c r="A15" s="209"/>
      <c r="B15" s="209"/>
      <c r="C15" s="209" t="s">
        <v>68</v>
      </c>
      <c r="D15" s="209"/>
      <c r="E15" s="209"/>
      <c r="F15" s="209"/>
      <c r="G15" s="209"/>
      <c r="H15" s="209"/>
      <c r="I15" s="213"/>
      <c r="J15" s="275">
        <f>'シート6（専任集計）'!E19</f>
        <v>0</v>
      </c>
      <c r="K15" s="276"/>
      <c r="L15" s="276"/>
      <c r="M15" s="276"/>
      <c r="N15" s="276"/>
      <c r="O15" s="276"/>
      <c r="P15" s="276"/>
      <c r="Q15" s="276"/>
      <c r="R15" s="276"/>
      <c r="S15" s="276"/>
      <c r="T15" s="276"/>
      <c r="U15" s="277"/>
      <c r="V15" s="278">
        <f>'シート4（兼任集計）'!E19</f>
        <v>0</v>
      </c>
      <c r="W15" s="276"/>
      <c r="X15" s="276"/>
      <c r="Y15" s="276"/>
      <c r="Z15" s="276"/>
      <c r="AA15" s="276"/>
      <c r="AB15" s="276"/>
      <c r="AC15" s="276"/>
      <c r="AD15" s="276"/>
      <c r="AE15" s="276"/>
      <c r="AF15" s="276"/>
      <c r="AG15" s="277"/>
      <c r="AH15" s="278">
        <f t="shared" si="0"/>
        <v>0</v>
      </c>
      <c r="AI15" s="276"/>
      <c r="AJ15" s="276"/>
      <c r="AK15" s="276"/>
      <c r="AL15" s="276"/>
      <c r="AM15" s="276"/>
      <c r="AN15" s="276"/>
      <c r="AO15" s="276"/>
      <c r="AP15" s="276"/>
      <c r="AQ15" s="276"/>
      <c r="AR15" s="276"/>
      <c r="AS15" s="279"/>
      <c r="BF15"/>
      <c r="BG15"/>
      <c r="BH15"/>
      <c r="BI15"/>
      <c r="BJ15"/>
      <c r="BK15"/>
    </row>
    <row r="16" spans="1:63" ht="25.5" customHeight="1">
      <c r="A16" s="209"/>
      <c r="B16" s="209"/>
      <c r="C16" s="209" t="s">
        <v>69</v>
      </c>
      <c r="D16" s="209"/>
      <c r="E16" s="209"/>
      <c r="F16" s="209"/>
      <c r="G16" s="209"/>
      <c r="H16" s="209"/>
      <c r="I16" s="213"/>
      <c r="J16" s="275">
        <f>'シート6（専任集計）'!F19</f>
        <v>0</v>
      </c>
      <c r="K16" s="276"/>
      <c r="L16" s="276"/>
      <c r="M16" s="276"/>
      <c r="N16" s="276"/>
      <c r="O16" s="276"/>
      <c r="P16" s="276"/>
      <c r="Q16" s="276"/>
      <c r="R16" s="276"/>
      <c r="S16" s="276"/>
      <c r="T16" s="276"/>
      <c r="U16" s="277"/>
      <c r="V16" s="278">
        <f>'シート4（兼任集計）'!F19</f>
        <v>3408</v>
      </c>
      <c r="W16" s="276"/>
      <c r="X16" s="276"/>
      <c r="Y16" s="276"/>
      <c r="Z16" s="276"/>
      <c r="AA16" s="276"/>
      <c r="AB16" s="276"/>
      <c r="AC16" s="276"/>
      <c r="AD16" s="276"/>
      <c r="AE16" s="276"/>
      <c r="AF16" s="276"/>
      <c r="AG16" s="277"/>
      <c r="AH16" s="278">
        <f t="shared" si="0"/>
        <v>3408</v>
      </c>
      <c r="AI16" s="276"/>
      <c r="AJ16" s="276"/>
      <c r="AK16" s="276"/>
      <c r="AL16" s="276"/>
      <c r="AM16" s="276"/>
      <c r="AN16" s="276"/>
      <c r="AO16" s="276"/>
      <c r="AP16" s="276"/>
      <c r="AQ16" s="276"/>
      <c r="AR16" s="276"/>
      <c r="AS16" s="279"/>
      <c r="BF16"/>
      <c r="BG16"/>
      <c r="BH16"/>
      <c r="BI16"/>
      <c r="BJ16"/>
      <c r="BK16"/>
    </row>
    <row r="17" spans="1:81" ht="25.5" customHeight="1">
      <c r="A17" s="209"/>
      <c r="B17" s="209"/>
      <c r="C17" s="230" t="s">
        <v>70</v>
      </c>
      <c r="D17" s="230"/>
      <c r="E17" s="230"/>
      <c r="F17" s="230"/>
      <c r="G17" s="230"/>
      <c r="H17" s="230"/>
      <c r="I17" s="231"/>
      <c r="J17" s="275">
        <f>'シート6（専任集計）'!G19</f>
        <v>0</v>
      </c>
      <c r="K17" s="276"/>
      <c r="L17" s="276"/>
      <c r="M17" s="276"/>
      <c r="N17" s="276"/>
      <c r="O17" s="276"/>
      <c r="P17" s="276"/>
      <c r="Q17" s="276"/>
      <c r="R17" s="276"/>
      <c r="S17" s="276"/>
      <c r="T17" s="276"/>
      <c r="U17" s="277"/>
      <c r="V17" s="278">
        <f>'シート4（兼任集計）'!G19</f>
        <v>115318</v>
      </c>
      <c r="W17" s="276"/>
      <c r="X17" s="276"/>
      <c r="Y17" s="276"/>
      <c r="Z17" s="276"/>
      <c r="AA17" s="276"/>
      <c r="AB17" s="276"/>
      <c r="AC17" s="276"/>
      <c r="AD17" s="276"/>
      <c r="AE17" s="276"/>
      <c r="AF17" s="276"/>
      <c r="AG17" s="277"/>
      <c r="AH17" s="278">
        <f t="shared" si="0"/>
        <v>115318</v>
      </c>
      <c r="AI17" s="276"/>
      <c r="AJ17" s="276"/>
      <c r="AK17" s="276"/>
      <c r="AL17" s="276"/>
      <c r="AM17" s="276"/>
      <c r="AN17" s="276"/>
      <c r="AO17" s="276"/>
      <c r="AP17" s="276"/>
      <c r="AQ17" s="276"/>
      <c r="AR17" s="276"/>
      <c r="AS17" s="279"/>
      <c r="BF17"/>
      <c r="BG17"/>
      <c r="BH17"/>
      <c r="BI17"/>
      <c r="BJ17"/>
      <c r="BK17"/>
    </row>
    <row r="18" spans="1:81" ht="25.5" customHeight="1">
      <c r="A18" s="209"/>
      <c r="B18" s="209"/>
      <c r="C18" s="209" t="s">
        <v>71</v>
      </c>
      <c r="D18" s="209"/>
      <c r="E18" s="209"/>
      <c r="F18" s="209"/>
      <c r="G18" s="209"/>
      <c r="H18" s="209"/>
      <c r="I18" s="213"/>
      <c r="J18" s="275">
        <f>'シート6（専任集計）'!H19</f>
        <v>0</v>
      </c>
      <c r="K18" s="276"/>
      <c r="L18" s="276"/>
      <c r="M18" s="276"/>
      <c r="N18" s="276"/>
      <c r="O18" s="276"/>
      <c r="P18" s="276"/>
      <c r="Q18" s="276"/>
      <c r="R18" s="276"/>
      <c r="S18" s="276"/>
      <c r="T18" s="276"/>
      <c r="U18" s="277"/>
      <c r="V18" s="278">
        <f>'シート4（兼任集計）'!H19</f>
        <v>6392</v>
      </c>
      <c r="W18" s="276"/>
      <c r="X18" s="276"/>
      <c r="Y18" s="276"/>
      <c r="Z18" s="276"/>
      <c r="AA18" s="276"/>
      <c r="AB18" s="276"/>
      <c r="AC18" s="276"/>
      <c r="AD18" s="276"/>
      <c r="AE18" s="276"/>
      <c r="AF18" s="276"/>
      <c r="AG18" s="277"/>
      <c r="AH18" s="278">
        <f t="shared" si="0"/>
        <v>6392</v>
      </c>
      <c r="AI18" s="276"/>
      <c r="AJ18" s="276"/>
      <c r="AK18" s="276"/>
      <c r="AL18" s="276"/>
      <c r="AM18" s="276"/>
      <c r="AN18" s="276"/>
      <c r="AO18" s="276"/>
      <c r="AP18" s="276"/>
      <c r="AQ18" s="276"/>
      <c r="AR18" s="276"/>
      <c r="AS18" s="279"/>
      <c r="BF18"/>
      <c r="BG18"/>
      <c r="BH18"/>
      <c r="BI18"/>
      <c r="BJ18"/>
      <c r="BK18"/>
    </row>
    <row r="19" spans="1:81" ht="25.5" customHeight="1">
      <c r="A19" s="209"/>
      <c r="B19" s="209"/>
      <c r="C19" s="209" t="s">
        <v>72</v>
      </c>
      <c r="D19" s="209"/>
      <c r="E19" s="209"/>
      <c r="F19" s="209"/>
      <c r="G19" s="209"/>
      <c r="H19" s="209"/>
      <c r="I19" s="213"/>
      <c r="J19" s="275">
        <f>'シート6（専任集計）'!I19</f>
        <v>0</v>
      </c>
      <c r="K19" s="276"/>
      <c r="L19" s="276"/>
      <c r="M19" s="276"/>
      <c r="N19" s="276"/>
      <c r="O19" s="276"/>
      <c r="P19" s="276"/>
      <c r="Q19" s="276"/>
      <c r="R19" s="276"/>
      <c r="S19" s="276"/>
      <c r="T19" s="276"/>
      <c r="U19" s="277"/>
      <c r="V19" s="278">
        <f>'シート4（兼任集計）'!I19</f>
        <v>3660</v>
      </c>
      <c r="W19" s="276"/>
      <c r="X19" s="276"/>
      <c r="Y19" s="276"/>
      <c r="Z19" s="276"/>
      <c r="AA19" s="276"/>
      <c r="AB19" s="276"/>
      <c r="AC19" s="276"/>
      <c r="AD19" s="276"/>
      <c r="AE19" s="276"/>
      <c r="AF19" s="276"/>
      <c r="AG19" s="277"/>
      <c r="AH19" s="278">
        <f t="shared" si="0"/>
        <v>3660</v>
      </c>
      <c r="AI19" s="276"/>
      <c r="AJ19" s="276"/>
      <c r="AK19" s="276"/>
      <c r="AL19" s="276"/>
      <c r="AM19" s="276"/>
      <c r="AN19" s="276"/>
      <c r="AO19" s="276"/>
      <c r="AP19" s="276"/>
      <c r="AQ19" s="276"/>
      <c r="AR19" s="276"/>
      <c r="AS19" s="279"/>
      <c r="BF19"/>
      <c r="BG19"/>
      <c r="BH19"/>
      <c r="BI19"/>
      <c r="BJ19"/>
      <c r="BK19"/>
    </row>
    <row r="20" spans="1:81" ht="25.5" customHeight="1">
      <c r="A20" s="209"/>
      <c r="B20" s="209"/>
      <c r="C20" s="209" t="s">
        <v>73</v>
      </c>
      <c r="D20" s="209"/>
      <c r="E20" s="209"/>
      <c r="F20" s="209"/>
      <c r="G20" s="209"/>
      <c r="H20" s="209"/>
      <c r="I20" s="213"/>
      <c r="J20" s="275">
        <f>'シート6（専任集計）'!J19</f>
        <v>0</v>
      </c>
      <c r="K20" s="276"/>
      <c r="L20" s="276"/>
      <c r="M20" s="276"/>
      <c r="N20" s="276"/>
      <c r="O20" s="276"/>
      <c r="P20" s="276"/>
      <c r="Q20" s="276"/>
      <c r="R20" s="276"/>
      <c r="S20" s="276"/>
      <c r="T20" s="276"/>
      <c r="U20" s="277"/>
      <c r="V20" s="278">
        <f>'シート4（兼任集計）'!J19</f>
        <v>4245</v>
      </c>
      <c r="W20" s="276"/>
      <c r="X20" s="276"/>
      <c r="Y20" s="276"/>
      <c r="Z20" s="276"/>
      <c r="AA20" s="276"/>
      <c r="AB20" s="276"/>
      <c r="AC20" s="276"/>
      <c r="AD20" s="276"/>
      <c r="AE20" s="276"/>
      <c r="AF20" s="276"/>
      <c r="AG20" s="277"/>
      <c r="AH20" s="278">
        <f t="shared" si="0"/>
        <v>4245</v>
      </c>
      <c r="AI20" s="276"/>
      <c r="AJ20" s="276"/>
      <c r="AK20" s="276"/>
      <c r="AL20" s="276"/>
      <c r="AM20" s="276"/>
      <c r="AN20" s="276"/>
      <c r="AO20" s="276"/>
      <c r="AP20" s="276"/>
      <c r="AQ20" s="276"/>
      <c r="AR20" s="276"/>
      <c r="AS20" s="279"/>
      <c r="BF20"/>
      <c r="BG20"/>
      <c r="BH20"/>
      <c r="BI20"/>
      <c r="BJ20"/>
      <c r="BK20"/>
    </row>
    <row r="21" spans="1:81" ht="25.5" customHeight="1">
      <c r="A21" s="209"/>
      <c r="B21" s="209"/>
      <c r="C21" s="209" t="s">
        <v>74</v>
      </c>
      <c r="D21" s="209"/>
      <c r="E21" s="209"/>
      <c r="F21" s="209"/>
      <c r="G21" s="209"/>
      <c r="H21" s="209"/>
      <c r="I21" s="213"/>
      <c r="J21" s="275">
        <f>SUM(J13:U20)</f>
        <v>0</v>
      </c>
      <c r="K21" s="276"/>
      <c r="L21" s="276"/>
      <c r="M21" s="276"/>
      <c r="N21" s="276"/>
      <c r="O21" s="276"/>
      <c r="P21" s="276"/>
      <c r="Q21" s="276"/>
      <c r="R21" s="276"/>
      <c r="S21" s="276"/>
      <c r="T21" s="276"/>
      <c r="U21" s="277"/>
      <c r="V21" s="278">
        <f>SUM(V13:AG20)</f>
        <v>140823</v>
      </c>
      <c r="W21" s="276"/>
      <c r="X21" s="276"/>
      <c r="Y21" s="276"/>
      <c r="Z21" s="276"/>
      <c r="AA21" s="276"/>
      <c r="AB21" s="276"/>
      <c r="AC21" s="276"/>
      <c r="AD21" s="276"/>
      <c r="AE21" s="276"/>
      <c r="AF21" s="276"/>
      <c r="AG21" s="277"/>
      <c r="AH21" s="278">
        <f>SUM(AH13:AS20)</f>
        <v>140823</v>
      </c>
      <c r="AI21" s="276"/>
      <c r="AJ21" s="276"/>
      <c r="AK21" s="276"/>
      <c r="AL21" s="276"/>
      <c r="AM21" s="276"/>
      <c r="AN21" s="276"/>
      <c r="AO21" s="276"/>
      <c r="AP21" s="276"/>
      <c r="AQ21" s="276"/>
      <c r="AR21" s="276"/>
      <c r="AS21" s="279"/>
      <c r="BF21"/>
      <c r="BG21"/>
      <c r="BH21"/>
      <c r="BI21"/>
      <c r="BJ21"/>
      <c r="BK21"/>
    </row>
    <row r="22" spans="1:81" ht="25.5" customHeight="1">
      <c r="A22" s="209"/>
      <c r="B22" s="209"/>
      <c r="C22" s="209" t="s">
        <v>75</v>
      </c>
      <c r="D22" s="209"/>
      <c r="E22" s="209"/>
      <c r="F22" s="209"/>
      <c r="G22" s="209"/>
      <c r="H22" s="209"/>
      <c r="I22" s="213"/>
      <c r="J22" s="275">
        <f>'シート6（専任集計）'!L19+IF(SUM('シート3-1（非常勤職員１）'!M28:O28)=1,'シート3-1（非常勤職員１）'!Q28,0)+IF(SUM('シート3-2（非常勤職員２）'!M28:O28)=1,'シート3-2（非常勤職員２）'!Q28,0)</f>
        <v>0</v>
      </c>
      <c r="K22" s="276"/>
      <c r="L22" s="276"/>
      <c r="M22" s="276"/>
      <c r="N22" s="276"/>
      <c r="O22" s="276"/>
      <c r="P22" s="276"/>
      <c r="Q22" s="276"/>
      <c r="R22" s="276"/>
      <c r="S22" s="276"/>
      <c r="T22" s="276"/>
      <c r="U22" s="277"/>
      <c r="V22" s="278">
        <f>'シート4（兼任集計）'!L19+IF(SUM('シート3-1（非常勤職員１）'!M28:O28)=1,0,'シート3-1（非常勤職員１）'!Q28)+IF(SUM('シート3-2（非常勤職員２）'!M28:O28)=1,0,'シート3-2（非常勤職員２）'!Q28)</f>
        <v>127665</v>
      </c>
      <c r="W22" s="276"/>
      <c r="X22" s="276"/>
      <c r="Y22" s="276"/>
      <c r="Z22" s="276"/>
      <c r="AA22" s="276"/>
      <c r="AB22" s="276"/>
      <c r="AC22" s="276"/>
      <c r="AD22" s="276"/>
      <c r="AE22" s="276"/>
      <c r="AF22" s="276"/>
      <c r="AG22" s="277"/>
      <c r="AH22" s="278">
        <f>SUM(J22:AG22)</f>
        <v>127665</v>
      </c>
      <c r="AI22" s="276"/>
      <c r="AJ22" s="276"/>
      <c r="AK22" s="276"/>
      <c r="AL22" s="276"/>
      <c r="AM22" s="276"/>
      <c r="AN22" s="276"/>
      <c r="AO22" s="276"/>
      <c r="AP22" s="276"/>
      <c r="AQ22" s="276"/>
      <c r="AR22" s="276"/>
      <c r="AS22" s="279"/>
      <c r="AW22" s="181"/>
      <c r="BF22"/>
      <c r="BG22"/>
      <c r="BH22"/>
      <c r="BI22"/>
      <c r="BJ22"/>
      <c r="BK22"/>
    </row>
    <row r="23" spans="1:81" ht="25.5" customHeight="1">
      <c r="A23" s="209"/>
      <c r="B23" s="209"/>
      <c r="C23" s="209" t="s">
        <v>76</v>
      </c>
      <c r="D23" s="209"/>
      <c r="E23" s="209"/>
      <c r="F23" s="209"/>
      <c r="G23" s="209"/>
      <c r="H23" s="209"/>
      <c r="I23" s="213"/>
      <c r="J23" s="275">
        <f>'シート6（専任集計）'!M19</f>
        <v>0</v>
      </c>
      <c r="K23" s="276"/>
      <c r="L23" s="276"/>
      <c r="M23" s="276"/>
      <c r="N23" s="276"/>
      <c r="O23" s="276"/>
      <c r="P23" s="276"/>
      <c r="Q23" s="276"/>
      <c r="R23" s="276"/>
      <c r="S23" s="276"/>
      <c r="T23" s="276"/>
      <c r="U23" s="277"/>
      <c r="V23" s="278">
        <f>'シート4（兼任集計）'!M19</f>
        <v>62419</v>
      </c>
      <c r="W23" s="276"/>
      <c r="X23" s="276"/>
      <c r="Y23" s="276"/>
      <c r="Z23" s="276"/>
      <c r="AA23" s="276"/>
      <c r="AB23" s="276"/>
      <c r="AC23" s="276"/>
      <c r="AD23" s="276"/>
      <c r="AE23" s="276"/>
      <c r="AF23" s="276"/>
      <c r="AG23" s="277"/>
      <c r="AH23" s="278">
        <f t="shared" ref="AH23:AH26" si="1">SUM(J23:AG23)</f>
        <v>62419</v>
      </c>
      <c r="AI23" s="276"/>
      <c r="AJ23" s="276"/>
      <c r="AK23" s="276"/>
      <c r="AL23" s="276"/>
      <c r="AM23" s="276"/>
      <c r="AN23" s="276"/>
      <c r="AO23" s="276"/>
      <c r="AP23" s="276"/>
      <c r="AQ23" s="276"/>
      <c r="AR23" s="276"/>
      <c r="AS23" s="279"/>
      <c r="BF23"/>
      <c r="BG23"/>
      <c r="BH23"/>
      <c r="BI23"/>
      <c r="BJ23"/>
      <c r="BK23"/>
    </row>
    <row r="24" spans="1:81" ht="25.5" customHeight="1">
      <c r="A24" s="209"/>
      <c r="B24" s="209"/>
      <c r="C24" s="209" t="s">
        <v>77</v>
      </c>
      <c r="D24" s="209"/>
      <c r="E24" s="209"/>
      <c r="F24" s="209"/>
      <c r="G24" s="209"/>
      <c r="H24" s="209"/>
      <c r="I24" s="213"/>
      <c r="J24" s="275">
        <f>'シート6（専任集計）'!N19</f>
        <v>0</v>
      </c>
      <c r="K24" s="276"/>
      <c r="L24" s="276"/>
      <c r="M24" s="276"/>
      <c r="N24" s="276"/>
      <c r="O24" s="276"/>
      <c r="P24" s="276"/>
      <c r="Q24" s="276"/>
      <c r="R24" s="276"/>
      <c r="S24" s="276"/>
      <c r="T24" s="276"/>
      <c r="U24" s="277"/>
      <c r="V24" s="278">
        <f>'シート4（兼任集計）'!N19</f>
        <v>504</v>
      </c>
      <c r="W24" s="276"/>
      <c r="X24" s="276"/>
      <c r="Y24" s="276"/>
      <c r="Z24" s="276"/>
      <c r="AA24" s="276"/>
      <c r="AB24" s="276"/>
      <c r="AC24" s="276"/>
      <c r="AD24" s="276"/>
      <c r="AE24" s="276"/>
      <c r="AF24" s="276"/>
      <c r="AG24" s="277"/>
      <c r="AH24" s="278">
        <f t="shared" si="1"/>
        <v>504</v>
      </c>
      <c r="AI24" s="276"/>
      <c r="AJ24" s="276"/>
      <c r="AK24" s="276"/>
      <c r="AL24" s="276"/>
      <c r="AM24" s="276"/>
      <c r="AN24" s="276"/>
      <c r="AO24" s="276"/>
      <c r="AP24" s="276"/>
      <c r="AQ24" s="276"/>
      <c r="AR24" s="276"/>
      <c r="AS24" s="279"/>
      <c r="BF24"/>
      <c r="BG24"/>
      <c r="BH24"/>
      <c r="BI24"/>
      <c r="BJ24"/>
      <c r="BK24"/>
    </row>
    <row r="25" spans="1:81" ht="25.5" customHeight="1">
      <c r="A25" s="209"/>
      <c r="B25" s="209"/>
      <c r="C25" s="209" t="s">
        <v>78</v>
      </c>
      <c r="D25" s="209"/>
      <c r="E25" s="209"/>
      <c r="F25" s="209"/>
      <c r="G25" s="209"/>
      <c r="H25" s="209"/>
      <c r="I25" s="213"/>
      <c r="J25" s="275">
        <f>'シート6（専任集計）'!O19+IF(SUM('シート3-1（非常勤職員１）'!M37:O37)=1,'シート3-1（非常勤職員１）'!Q37,0)+IF(SUM('シート3-2（非常勤職員２）'!M37:O37)=1,'シート3-2（非常勤職員２）'!Q37,0)</f>
        <v>0</v>
      </c>
      <c r="K25" s="276"/>
      <c r="L25" s="276"/>
      <c r="M25" s="276"/>
      <c r="N25" s="276"/>
      <c r="O25" s="276"/>
      <c r="P25" s="276"/>
      <c r="Q25" s="276"/>
      <c r="R25" s="276"/>
      <c r="S25" s="276"/>
      <c r="T25" s="276"/>
      <c r="U25" s="277"/>
      <c r="V25" s="278">
        <f>'シート4（兼任集計）'!O19+IF(SUM('シート3-1（非常勤職員１）'!M37:O37)=1,0,'シート3-1（非常勤職員１）'!Q37)+IF(SUM('シート3-2（非常勤職員２）'!M37:O37)=1,0,'シート3-2（非常勤職員２）'!Q37)</f>
        <v>23366</v>
      </c>
      <c r="W25" s="276"/>
      <c r="X25" s="276"/>
      <c r="Y25" s="276"/>
      <c r="Z25" s="276"/>
      <c r="AA25" s="276"/>
      <c r="AB25" s="276"/>
      <c r="AC25" s="276"/>
      <c r="AD25" s="276"/>
      <c r="AE25" s="276"/>
      <c r="AF25" s="276"/>
      <c r="AG25" s="277"/>
      <c r="AH25" s="278">
        <f t="shared" si="1"/>
        <v>23366</v>
      </c>
      <c r="AI25" s="276"/>
      <c r="AJ25" s="276"/>
      <c r="AK25" s="276"/>
      <c r="AL25" s="276"/>
      <c r="AM25" s="276"/>
      <c r="AN25" s="276"/>
      <c r="AO25" s="276"/>
      <c r="AP25" s="276"/>
      <c r="AQ25" s="276"/>
      <c r="AR25" s="276"/>
      <c r="AS25" s="279"/>
      <c r="BF25"/>
      <c r="BG25"/>
      <c r="BH25"/>
      <c r="BI25"/>
      <c r="BJ25"/>
      <c r="BK25"/>
    </row>
    <row r="26" spans="1:81" ht="25.5" customHeight="1">
      <c r="A26" s="209"/>
      <c r="B26" s="209"/>
      <c r="C26" s="282" t="s">
        <v>115</v>
      </c>
      <c r="D26" s="282"/>
      <c r="E26" s="282"/>
      <c r="F26" s="282"/>
      <c r="G26" s="282"/>
      <c r="H26" s="282"/>
      <c r="I26" s="283"/>
      <c r="J26" s="275">
        <f>'シート6（専任集計）'!P19+IF(SUM('シート3-1（非常勤職員１）'!M46:O46)=1,'シート3-1（非常勤職員１）'!Q46,0)+IF(SUM('シート3-2（非常勤職員２）'!M46:O46)=1,'シート3-2（非常勤職員２）'!Q46,0)</f>
        <v>0</v>
      </c>
      <c r="K26" s="276"/>
      <c r="L26" s="276"/>
      <c r="M26" s="276"/>
      <c r="N26" s="276"/>
      <c r="O26" s="276"/>
      <c r="P26" s="276"/>
      <c r="Q26" s="276"/>
      <c r="R26" s="276"/>
      <c r="S26" s="276"/>
      <c r="T26" s="276"/>
      <c r="U26" s="277"/>
      <c r="V26" s="278">
        <f>'シート4（兼任集計）'!P19+IF(SUM('シート3-1（非常勤職員１）'!M46:O46)=1,0,'シート3-1（非常勤職員１）'!Q46)+IF(SUM('シート3-2（非常勤職員２）'!M46:O46)=1,0,'シート3-2（非常勤職員２）'!Q46)</f>
        <v>660</v>
      </c>
      <c r="W26" s="276"/>
      <c r="X26" s="276"/>
      <c r="Y26" s="276"/>
      <c r="Z26" s="276"/>
      <c r="AA26" s="276"/>
      <c r="AB26" s="276"/>
      <c r="AC26" s="276"/>
      <c r="AD26" s="276"/>
      <c r="AE26" s="276"/>
      <c r="AF26" s="276"/>
      <c r="AG26" s="277"/>
      <c r="AH26" s="278">
        <f t="shared" si="1"/>
        <v>660</v>
      </c>
      <c r="AI26" s="276"/>
      <c r="AJ26" s="276"/>
      <c r="AK26" s="276"/>
      <c r="AL26" s="276"/>
      <c r="AM26" s="276"/>
      <c r="AN26" s="276"/>
      <c r="AO26" s="276"/>
      <c r="AP26" s="276"/>
      <c r="AQ26" s="276"/>
      <c r="AR26" s="276"/>
      <c r="AS26" s="279"/>
      <c r="BF26"/>
      <c r="BG26"/>
      <c r="BH26"/>
      <c r="BI26"/>
      <c r="BJ26"/>
      <c r="BK26"/>
    </row>
    <row r="27" spans="1:81" ht="25.5" customHeight="1">
      <c r="A27" s="209"/>
      <c r="B27" s="209"/>
      <c r="C27" s="209" t="s">
        <v>74</v>
      </c>
      <c r="D27" s="209"/>
      <c r="E27" s="209"/>
      <c r="F27" s="209"/>
      <c r="G27" s="209"/>
      <c r="H27" s="209"/>
      <c r="I27" s="213"/>
      <c r="J27" s="275">
        <f>SUM(J22:U26)</f>
        <v>0</v>
      </c>
      <c r="K27" s="276"/>
      <c r="L27" s="276"/>
      <c r="M27" s="276"/>
      <c r="N27" s="276"/>
      <c r="O27" s="276"/>
      <c r="P27" s="276"/>
      <c r="Q27" s="276"/>
      <c r="R27" s="276"/>
      <c r="S27" s="276"/>
      <c r="T27" s="276"/>
      <c r="U27" s="277"/>
      <c r="V27" s="278">
        <f t="shared" ref="V27" si="2">SUM(V22:AG26)</f>
        <v>214614</v>
      </c>
      <c r="W27" s="276"/>
      <c r="X27" s="276"/>
      <c r="Y27" s="276"/>
      <c r="Z27" s="276"/>
      <c r="AA27" s="276"/>
      <c r="AB27" s="276"/>
      <c r="AC27" s="276"/>
      <c r="AD27" s="276"/>
      <c r="AE27" s="276"/>
      <c r="AF27" s="276"/>
      <c r="AG27" s="277"/>
      <c r="AH27" s="278">
        <f t="shared" ref="AH27" si="3">SUM(AH22:AS26)</f>
        <v>214614</v>
      </c>
      <c r="AI27" s="276"/>
      <c r="AJ27" s="276"/>
      <c r="AK27" s="276"/>
      <c r="AL27" s="276"/>
      <c r="AM27" s="276"/>
      <c r="AN27" s="276"/>
      <c r="AO27" s="276"/>
      <c r="AP27" s="276"/>
      <c r="AQ27" s="276"/>
      <c r="AR27" s="276"/>
      <c r="AS27" s="279"/>
      <c r="BF27"/>
      <c r="BG27"/>
      <c r="BH27"/>
      <c r="BI27"/>
      <c r="BJ27"/>
      <c r="BK27"/>
    </row>
    <row r="28" spans="1:81" ht="25.5" customHeight="1">
      <c r="A28" s="209" t="s">
        <v>63</v>
      </c>
      <c r="B28" s="209"/>
      <c r="C28" s="209"/>
      <c r="D28" s="209"/>
      <c r="E28" s="209"/>
      <c r="F28" s="209"/>
      <c r="G28" s="209"/>
      <c r="H28" s="209"/>
      <c r="I28" s="213"/>
      <c r="J28" s="275">
        <f>SUM(J12,J21,J27)</f>
        <v>0</v>
      </c>
      <c r="K28" s="276"/>
      <c r="L28" s="276"/>
      <c r="M28" s="276"/>
      <c r="N28" s="276"/>
      <c r="O28" s="276"/>
      <c r="P28" s="276"/>
      <c r="Q28" s="276"/>
      <c r="R28" s="276"/>
      <c r="S28" s="276"/>
      <c r="T28" s="276"/>
      <c r="U28" s="277"/>
      <c r="V28" s="278">
        <f t="shared" ref="V28" si="4">SUM(V12,V21,V27)</f>
        <v>667530</v>
      </c>
      <c r="W28" s="276"/>
      <c r="X28" s="276"/>
      <c r="Y28" s="276"/>
      <c r="Z28" s="276"/>
      <c r="AA28" s="276"/>
      <c r="AB28" s="276"/>
      <c r="AC28" s="276"/>
      <c r="AD28" s="276"/>
      <c r="AE28" s="276"/>
      <c r="AF28" s="276"/>
      <c r="AG28" s="277"/>
      <c r="AH28" s="278">
        <f t="shared" ref="AH28" si="5">SUM(AH12,AH21,AH27)</f>
        <v>667530</v>
      </c>
      <c r="AI28" s="276"/>
      <c r="AJ28" s="276"/>
      <c r="AK28" s="276"/>
      <c r="AL28" s="276"/>
      <c r="AM28" s="276"/>
      <c r="AN28" s="276"/>
      <c r="AO28" s="276"/>
      <c r="AP28" s="276"/>
      <c r="AQ28" s="276"/>
      <c r="AR28" s="276"/>
      <c r="AS28" s="279"/>
      <c r="BF28"/>
      <c r="BG28"/>
      <c r="BH28"/>
      <c r="BI28"/>
      <c r="BJ28"/>
      <c r="BK28"/>
    </row>
    <row r="29" spans="1:81" ht="25.5" customHeight="1" thickBot="1">
      <c r="A29" s="209" t="s">
        <v>79</v>
      </c>
      <c r="B29" s="209"/>
      <c r="C29" s="209"/>
      <c r="D29" s="209"/>
      <c r="E29" s="209"/>
      <c r="F29" s="209"/>
      <c r="G29" s="209"/>
      <c r="H29" s="209"/>
      <c r="I29" s="213"/>
      <c r="J29" s="284"/>
      <c r="K29" s="285"/>
      <c r="L29" s="285"/>
      <c r="M29" s="285"/>
      <c r="N29" s="285"/>
      <c r="O29" s="285"/>
      <c r="P29" s="285"/>
      <c r="Q29" s="285"/>
      <c r="R29" s="285"/>
      <c r="S29" s="285"/>
      <c r="T29" s="285"/>
      <c r="U29" s="286"/>
      <c r="V29" s="287"/>
      <c r="W29" s="285"/>
      <c r="X29" s="285"/>
      <c r="Y29" s="285"/>
      <c r="Z29" s="285"/>
      <c r="AA29" s="285"/>
      <c r="AB29" s="285"/>
      <c r="AC29" s="285"/>
      <c r="AD29" s="285"/>
      <c r="AE29" s="285"/>
      <c r="AF29" s="285"/>
      <c r="AG29" s="286"/>
      <c r="AH29" s="288">
        <f>SUM(J29:AG29)</f>
        <v>0</v>
      </c>
      <c r="AI29" s="289"/>
      <c r="AJ29" s="289"/>
      <c r="AK29" s="289"/>
      <c r="AL29" s="289"/>
      <c r="AM29" s="289"/>
      <c r="AN29" s="289"/>
      <c r="AO29" s="289"/>
      <c r="AP29" s="289"/>
      <c r="AQ29" s="289"/>
      <c r="AR29" s="289"/>
      <c r="AS29" s="290"/>
      <c r="BF29"/>
      <c r="BG29"/>
      <c r="BH29"/>
      <c r="BI29"/>
      <c r="BJ29"/>
      <c r="BK29"/>
    </row>
    <row r="30" spans="1:81" ht="14.25" thickTop="1">
      <c r="AT30" s="30"/>
      <c r="AU30" s="30"/>
      <c r="AV30" s="30"/>
      <c r="AW30" s="30"/>
      <c r="AX30" s="30"/>
      <c r="AY30" s="30"/>
      <c r="AZ30" s="30"/>
      <c r="BA30" s="30"/>
      <c r="BB30" s="30"/>
      <c r="BC30" s="30"/>
      <c r="BD30" s="30"/>
      <c r="BE30" s="30"/>
      <c r="BX30" s="30"/>
      <c r="BY30" s="30"/>
      <c r="BZ30" s="30"/>
      <c r="CA30" s="30"/>
      <c r="CB30" s="30"/>
      <c r="CC30" s="30"/>
    </row>
  </sheetData>
  <mergeCells count="82">
    <mergeCell ref="C26:I26"/>
    <mergeCell ref="J26:U26"/>
    <mergeCell ref="V26:AG26"/>
    <mergeCell ref="AH26:AS26"/>
    <mergeCell ref="A29:I29"/>
    <mergeCell ref="J29:U29"/>
    <mergeCell ref="V29:AG29"/>
    <mergeCell ref="AH29:AS29"/>
    <mergeCell ref="C27:I27"/>
    <mergeCell ref="J27:U27"/>
    <mergeCell ref="V27:AG27"/>
    <mergeCell ref="AH27:AS27"/>
    <mergeCell ref="A28:I28"/>
    <mergeCell ref="J28:U28"/>
    <mergeCell ref="V28:AG28"/>
    <mergeCell ref="AH28:AS28"/>
    <mergeCell ref="V24:AG24"/>
    <mergeCell ref="AH24:AS24"/>
    <mergeCell ref="C25:I25"/>
    <mergeCell ref="J25:U25"/>
    <mergeCell ref="V25:AG25"/>
    <mergeCell ref="AH25:AS25"/>
    <mergeCell ref="C21:I21"/>
    <mergeCell ref="J21:U21"/>
    <mergeCell ref="V21:AG21"/>
    <mergeCell ref="AH21:AS21"/>
    <mergeCell ref="A22:B27"/>
    <mergeCell ref="C22:I22"/>
    <mergeCell ref="J22:U22"/>
    <mergeCell ref="V22:AG22"/>
    <mergeCell ref="AH22:AS22"/>
    <mergeCell ref="C23:I23"/>
    <mergeCell ref="A13:B21"/>
    <mergeCell ref="J23:U23"/>
    <mergeCell ref="V23:AG23"/>
    <mergeCell ref="AH23:AS23"/>
    <mergeCell ref="C24:I24"/>
    <mergeCell ref="J24:U24"/>
    <mergeCell ref="C19:I19"/>
    <mergeCell ref="J19:U19"/>
    <mergeCell ref="V19:AG19"/>
    <mergeCell ref="AH19:AS19"/>
    <mergeCell ref="C20:I20"/>
    <mergeCell ref="J20:U20"/>
    <mergeCell ref="V20:AG20"/>
    <mergeCell ref="AH20:AS20"/>
    <mergeCell ref="C17:I17"/>
    <mergeCell ref="J17:U17"/>
    <mergeCell ref="V17:AG17"/>
    <mergeCell ref="AH17:AS17"/>
    <mergeCell ref="C18:I18"/>
    <mergeCell ref="J18:U18"/>
    <mergeCell ref="V18:AG18"/>
    <mergeCell ref="AH18:AS18"/>
    <mergeCell ref="AH14:AS14"/>
    <mergeCell ref="C15:I15"/>
    <mergeCell ref="J15:U15"/>
    <mergeCell ref="V15:AG15"/>
    <mergeCell ref="AH15:AS15"/>
    <mergeCell ref="C16:I16"/>
    <mergeCell ref="J16:U16"/>
    <mergeCell ref="V16:AG16"/>
    <mergeCell ref="AH16:AS16"/>
    <mergeCell ref="V12:AG12"/>
    <mergeCell ref="AH12:AS12"/>
    <mergeCell ref="C13:I13"/>
    <mergeCell ref="J13:U13"/>
    <mergeCell ref="V13:AG13"/>
    <mergeCell ref="AH13:AS13"/>
    <mergeCell ref="C14:I14"/>
    <mergeCell ref="J14:U14"/>
    <mergeCell ref="V14:AG14"/>
    <mergeCell ref="A11:I12"/>
    <mergeCell ref="J11:U11"/>
    <mergeCell ref="V11:AG11"/>
    <mergeCell ref="AH11:AS11"/>
    <mergeCell ref="J12:U12"/>
    <mergeCell ref="A8:I10"/>
    <mergeCell ref="J8:AS8"/>
    <mergeCell ref="J9:U10"/>
    <mergeCell ref="V9:AG10"/>
    <mergeCell ref="AH9:AS10"/>
  </mergeCells>
  <phoneticPr fontId="3"/>
  <dataValidations count="1">
    <dataValidation imeMode="halfAlpha" allowBlank="1" showInputMessage="1" showErrorMessage="1" sqref="V12:V29 AH12:AH29 J12:J29" xr:uid="{00000000-0002-0000-0200-000000000000}"/>
  </dataValidations>
  <pageMargins left="0.70866141732283472" right="0.23622047244094491" top="0.55118110236220474" bottom="0.43307086614173229" header="0.51181102362204722" footer="0.39370078740157483"/>
  <pageSetup paperSize="9" scale="83" orientation="landscape" horizontalDpi="300" verticalDpi="300" r:id="rId1"/>
  <headerFooter alignWithMargins="0">
    <oddHeader>&amp;C人件費算出表（国民年金・給付金統合）</oddHeader>
    <oddFooter>&amp;R&amp;A</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3:Z79"/>
  <sheetViews>
    <sheetView showGridLines="0" view="pageBreakPreview" zoomScale="87" zoomScaleNormal="100" zoomScaleSheetLayoutView="87" workbookViewId="0">
      <selection activeCell="AG33" sqref="AG33"/>
    </sheetView>
  </sheetViews>
  <sheetFormatPr defaultRowHeight="13.5"/>
  <cols>
    <col min="1" max="9" width="3.75" customWidth="1"/>
    <col min="10" max="16" width="4.125" customWidth="1"/>
    <col min="17" max="26" width="3.75" customWidth="1"/>
    <col min="27" max="27" width="9.25" customWidth="1"/>
  </cols>
  <sheetData>
    <row r="3" spans="1:25" ht="19.5" customHeight="1"/>
    <row r="4" spans="1:25" ht="19.5" customHeight="1"/>
    <row r="5" spans="1:25" ht="19.5" customHeight="1"/>
    <row r="6" spans="1:25" ht="20.100000000000001" customHeight="1"/>
    <row r="7" spans="1:25" ht="27" customHeight="1">
      <c r="A7" s="45"/>
      <c r="B7" s="315" t="s">
        <v>136</v>
      </c>
      <c r="C7" s="316"/>
      <c r="D7" s="316"/>
      <c r="E7" s="316"/>
      <c r="F7" s="316"/>
      <c r="G7" s="316"/>
      <c r="H7" s="317"/>
      <c r="J7" s="315" t="s">
        <v>137</v>
      </c>
      <c r="K7" s="316"/>
      <c r="L7" s="316"/>
      <c r="M7" s="316"/>
      <c r="N7" s="316"/>
      <c r="O7" s="316"/>
      <c r="P7" s="317"/>
      <c r="R7" s="321" t="s">
        <v>106</v>
      </c>
      <c r="S7" s="322"/>
      <c r="T7" s="322"/>
      <c r="U7" s="322"/>
      <c r="V7" s="322"/>
      <c r="W7" s="322"/>
      <c r="X7" s="323"/>
      <c r="Y7" s="45"/>
    </row>
    <row r="8" spans="1:25" ht="27" customHeight="1" thickBot="1">
      <c r="A8" s="45"/>
      <c r="B8" s="318"/>
      <c r="C8" s="319"/>
      <c r="D8" s="319"/>
      <c r="E8" s="319"/>
      <c r="F8" s="319"/>
      <c r="G8" s="319"/>
      <c r="H8" s="320"/>
      <c r="J8" s="318"/>
      <c r="K8" s="319"/>
      <c r="L8" s="319"/>
      <c r="M8" s="319"/>
      <c r="N8" s="319"/>
      <c r="O8" s="319"/>
      <c r="P8" s="320"/>
      <c r="R8" s="324"/>
      <c r="S8" s="325"/>
      <c r="T8" s="325"/>
      <c r="U8" s="325"/>
      <c r="V8" s="325"/>
      <c r="W8" s="325"/>
      <c r="X8" s="326"/>
      <c r="Y8" s="45"/>
    </row>
    <row r="9" spans="1:25" ht="20.100000000000001" customHeight="1" thickTop="1">
      <c r="A9" s="45"/>
      <c r="B9" s="205" t="s">
        <v>42</v>
      </c>
      <c r="C9" s="267"/>
      <c r="D9" s="327">
        <v>6230</v>
      </c>
      <c r="E9" s="328"/>
      <c r="F9" s="328"/>
      <c r="G9" s="328"/>
      <c r="H9" s="329"/>
      <c r="J9" s="205" t="s">
        <v>42</v>
      </c>
      <c r="K9" s="267"/>
      <c r="L9" s="327">
        <v>10558</v>
      </c>
      <c r="M9" s="328"/>
      <c r="N9" s="328"/>
      <c r="O9" s="328"/>
      <c r="P9" s="329"/>
      <c r="R9" s="205" t="s">
        <v>42</v>
      </c>
      <c r="S9" s="267"/>
      <c r="T9" s="327">
        <v>284</v>
      </c>
      <c r="U9" s="328"/>
      <c r="V9" s="328"/>
      <c r="W9" s="328"/>
      <c r="X9" s="329"/>
    </row>
    <row r="10" spans="1:25" ht="20.100000000000001" customHeight="1">
      <c r="A10" s="45"/>
      <c r="B10" s="205" t="s">
        <v>43</v>
      </c>
      <c r="C10" s="267"/>
      <c r="D10" s="312">
        <v>6230</v>
      </c>
      <c r="E10" s="313"/>
      <c r="F10" s="313"/>
      <c r="G10" s="313"/>
      <c r="H10" s="314"/>
      <c r="J10" s="205" t="s">
        <v>43</v>
      </c>
      <c r="K10" s="267"/>
      <c r="L10" s="312">
        <v>10558</v>
      </c>
      <c r="M10" s="313"/>
      <c r="N10" s="313"/>
      <c r="O10" s="313"/>
      <c r="P10" s="314"/>
      <c r="R10" s="205" t="s">
        <v>43</v>
      </c>
      <c r="S10" s="267"/>
      <c r="T10" s="312">
        <v>284</v>
      </c>
      <c r="U10" s="313"/>
      <c r="V10" s="313"/>
      <c r="W10" s="313"/>
      <c r="X10" s="314"/>
    </row>
    <row r="11" spans="1:25" ht="20.100000000000001" customHeight="1">
      <c r="A11" s="45"/>
      <c r="B11" s="205" t="s">
        <v>44</v>
      </c>
      <c r="C11" s="267"/>
      <c r="D11" s="312">
        <v>6230</v>
      </c>
      <c r="E11" s="313"/>
      <c r="F11" s="313"/>
      <c r="G11" s="313"/>
      <c r="H11" s="314"/>
      <c r="J11" s="205" t="s">
        <v>44</v>
      </c>
      <c r="K11" s="267"/>
      <c r="L11" s="312">
        <v>10558</v>
      </c>
      <c r="M11" s="313"/>
      <c r="N11" s="313"/>
      <c r="O11" s="313"/>
      <c r="P11" s="314"/>
      <c r="R11" s="205" t="s">
        <v>44</v>
      </c>
      <c r="S11" s="267"/>
      <c r="T11" s="312">
        <v>284</v>
      </c>
      <c r="U11" s="313"/>
      <c r="V11" s="313"/>
      <c r="W11" s="313"/>
      <c r="X11" s="314"/>
    </row>
    <row r="12" spans="1:25" ht="20.100000000000001" customHeight="1">
      <c r="A12" s="45"/>
      <c r="B12" s="205" t="s">
        <v>45</v>
      </c>
      <c r="C12" s="267"/>
      <c r="D12" s="312">
        <v>6230</v>
      </c>
      <c r="E12" s="313"/>
      <c r="F12" s="313"/>
      <c r="G12" s="313"/>
      <c r="H12" s="314"/>
      <c r="J12" s="205" t="s">
        <v>45</v>
      </c>
      <c r="K12" s="267"/>
      <c r="L12" s="312">
        <v>10558</v>
      </c>
      <c r="M12" s="313"/>
      <c r="N12" s="313"/>
      <c r="O12" s="313"/>
      <c r="P12" s="314"/>
      <c r="R12" s="205" t="s">
        <v>45</v>
      </c>
      <c r="S12" s="267"/>
      <c r="T12" s="312">
        <v>284</v>
      </c>
      <c r="U12" s="313"/>
      <c r="V12" s="313"/>
      <c r="W12" s="313"/>
      <c r="X12" s="314"/>
    </row>
    <row r="13" spans="1:25" ht="20.100000000000001" customHeight="1">
      <c r="A13" s="45"/>
      <c r="B13" s="205" t="s">
        <v>46</v>
      </c>
      <c r="C13" s="267"/>
      <c r="D13" s="312">
        <v>6230</v>
      </c>
      <c r="E13" s="313"/>
      <c r="F13" s="313"/>
      <c r="G13" s="313"/>
      <c r="H13" s="314"/>
      <c r="J13" s="205" t="s">
        <v>46</v>
      </c>
      <c r="K13" s="267"/>
      <c r="L13" s="312">
        <v>10558</v>
      </c>
      <c r="M13" s="313"/>
      <c r="N13" s="313"/>
      <c r="O13" s="313"/>
      <c r="P13" s="314"/>
      <c r="R13" s="205" t="s">
        <v>46</v>
      </c>
      <c r="S13" s="267"/>
      <c r="T13" s="312">
        <v>284</v>
      </c>
      <c r="U13" s="313"/>
      <c r="V13" s="313"/>
      <c r="W13" s="313"/>
      <c r="X13" s="314"/>
    </row>
    <row r="14" spans="1:25" ht="20.100000000000001" customHeight="1">
      <c r="A14" s="45"/>
      <c r="B14" s="205" t="s">
        <v>47</v>
      </c>
      <c r="C14" s="267"/>
      <c r="D14" s="312">
        <v>6230</v>
      </c>
      <c r="E14" s="313"/>
      <c r="F14" s="313"/>
      <c r="G14" s="313"/>
      <c r="H14" s="314"/>
      <c r="J14" s="205" t="s">
        <v>47</v>
      </c>
      <c r="K14" s="267"/>
      <c r="L14" s="312">
        <v>10558</v>
      </c>
      <c r="M14" s="313"/>
      <c r="N14" s="313"/>
      <c r="O14" s="313"/>
      <c r="P14" s="314"/>
      <c r="R14" s="205" t="s">
        <v>47</v>
      </c>
      <c r="S14" s="267"/>
      <c r="T14" s="312">
        <v>284</v>
      </c>
      <c r="U14" s="313"/>
      <c r="V14" s="313"/>
      <c r="W14" s="313"/>
      <c r="X14" s="314"/>
    </row>
    <row r="15" spans="1:25" ht="20.100000000000001" customHeight="1">
      <c r="A15" s="45"/>
      <c r="B15" s="205" t="s">
        <v>48</v>
      </c>
      <c r="C15" s="267"/>
      <c r="D15" s="312">
        <v>6230</v>
      </c>
      <c r="E15" s="313"/>
      <c r="F15" s="313"/>
      <c r="G15" s="313"/>
      <c r="H15" s="314"/>
      <c r="J15" s="205" t="s">
        <v>48</v>
      </c>
      <c r="K15" s="267"/>
      <c r="L15" s="312">
        <v>11212</v>
      </c>
      <c r="M15" s="313"/>
      <c r="N15" s="313"/>
      <c r="O15" s="313"/>
      <c r="P15" s="314"/>
      <c r="R15" s="205" t="s">
        <v>48</v>
      </c>
      <c r="S15" s="267"/>
      <c r="T15" s="312">
        <v>284</v>
      </c>
      <c r="U15" s="313"/>
      <c r="V15" s="313"/>
      <c r="W15" s="313"/>
      <c r="X15" s="314"/>
    </row>
    <row r="16" spans="1:25" ht="20.100000000000001" customHeight="1">
      <c r="A16" s="45"/>
      <c r="B16" s="205" t="s">
        <v>49</v>
      </c>
      <c r="C16" s="267"/>
      <c r="D16" s="312">
        <v>6230</v>
      </c>
      <c r="E16" s="313"/>
      <c r="F16" s="313"/>
      <c r="G16" s="313"/>
      <c r="H16" s="314"/>
      <c r="J16" s="205" t="s">
        <v>49</v>
      </c>
      <c r="K16" s="267"/>
      <c r="L16" s="312">
        <v>11212</v>
      </c>
      <c r="M16" s="313"/>
      <c r="N16" s="313"/>
      <c r="O16" s="313"/>
      <c r="P16" s="314"/>
      <c r="R16" s="205" t="s">
        <v>49</v>
      </c>
      <c r="S16" s="267"/>
      <c r="T16" s="312">
        <v>284</v>
      </c>
      <c r="U16" s="313"/>
      <c r="V16" s="313"/>
      <c r="W16" s="313"/>
      <c r="X16" s="314"/>
    </row>
    <row r="17" spans="1:25" ht="20.100000000000001" customHeight="1">
      <c r="A17" s="45"/>
      <c r="B17" s="205" t="s">
        <v>50</v>
      </c>
      <c r="C17" s="267"/>
      <c r="D17" s="312">
        <v>6230</v>
      </c>
      <c r="E17" s="313"/>
      <c r="F17" s="313"/>
      <c r="G17" s="313"/>
      <c r="H17" s="314"/>
      <c r="J17" s="205" t="s">
        <v>50</v>
      </c>
      <c r="K17" s="267"/>
      <c r="L17" s="312">
        <v>11212</v>
      </c>
      <c r="M17" s="313"/>
      <c r="N17" s="313"/>
      <c r="O17" s="313"/>
      <c r="P17" s="314"/>
      <c r="R17" s="205" t="s">
        <v>50</v>
      </c>
      <c r="S17" s="267"/>
      <c r="T17" s="312">
        <v>284</v>
      </c>
      <c r="U17" s="313"/>
      <c r="V17" s="313"/>
      <c r="W17" s="313"/>
      <c r="X17" s="314"/>
    </row>
    <row r="18" spans="1:25" ht="20.100000000000001" customHeight="1">
      <c r="A18" s="45"/>
      <c r="B18" s="205" t="s">
        <v>51</v>
      </c>
      <c r="C18" s="267"/>
      <c r="D18" s="312">
        <v>6230</v>
      </c>
      <c r="E18" s="313"/>
      <c r="F18" s="313"/>
      <c r="G18" s="313"/>
      <c r="H18" s="314"/>
      <c r="J18" s="205" t="s">
        <v>51</v>
      </c>
      <c r="K18" s="267"/>
      <c r="L18" s="312">
        <v>11212</v>
      </c>
      <c r="M18" s="313"/>
      <c r="N18" s="313"/>
      <c r="O18" s="313"/>
      <c r="P18" s="314"/>
      <c r="R18" s="205" t="s">
        <v>51</v>
      </c>
      <c r="S18" s="267"/>
      <c r="T18" s="312">
        <v>284</v>
      </c>
      <c r="U18" s="313"/>
      <c r="V18" s="313"/>
      <c r="W18" s="313"/>
      <c r="X18" s="314"/>
    </row>
    <row r="19" spans="1:25" ht="20.100000000000001" customHeight="1">
      <c r="A19" s="45"/>
      <c r="B19" s="205" t="s">
        <v>52</v>
      </c>
      <c r="C19" s="267"/>
      <c r="D19" s="312">
        <v>6230</v>
      </c>
      <c r="E19" s="313"/>
      <c r="F19" s="313"/>
      <c r="G19" s="313"/>
      <c r="H19" s="314"/>
      <c r="J19" s="205" t="s">
        <v>52</v>
      </c>
      <c r="K19" s="267"/>
      <c r="L19" s="312">
        <v>11212</v>
      </c>
      <c r="M19" s="313"/>
      <c r="N19" s="313"/>
      <c r="O19" s="313"/>
      <c r="P19" s="314"/>
      <c r="R19" s="205" t="s">
        <v>52</v>
      </c>
      <c r="S19" s="267"/>
      <c r="T19" s="312">
        <v>284</v>
      </c>
      <c r="U19" s="313"/>
      <c r="V19" s="313"/>
      <c r="W19" s="313"/>
      <c r="X19" s="314"/>
    </row>
    <row r="20" spans="1:25" ht="19.5" customHeight="1" thickBot="1">
      <c r="A20" s="45"/>
      <c r="B20" s="205" t="s">
        <v>53</v>
      </c>
      <c r="C20" s="267"/>
      <c r="D20" s="341">
        <v>6230</v>
      </c>
      <c r="E20" s="342"/>
      <c r="F20" s="342"/>
      <c r="G20" s="342"/>
      <c r="H20" s="343"/>
      <c r="J20" s="205" t="s">
        <v>53</v>
      </c>
      <c r="K20" s="267"/>
      <c r="L20" s="341">
        <v>11212</v>
      </c>
      <c r="M20" s="342"/>
      <c r="N20" s="342"/>
      <c r="O20" s="342"/>
      <c r="P20" s="343"/>
      <c r="R20" s="205" t="s">
        <v>53</v>
      </c>
      <c r="S20" s="267"/>
      <c r="T20" s="341">
        <v>284</v>
      </c>
      <c r="U20" s="342"/>
      <c r="V20" s="342"/>
      <c r="W20" s="342"/>
      <c r="X20" s="343"/>
    </row>
    <row r="21" spans="1:25" ht="19.5" customHeight="1" thickTop="1">
      <c r="A21" s="45"/>
      <c r="B21" s="205" t="s">
        <v>54</v>
      </c>
      <c r="C21" s="206"/>
      <c r="D21" s="344">
        <f>SUM(D9:H20)</f>
        <v>74760</v>
      </c>
      <c r="E21" s="345"/>
      <c r="F21" s="345"/>
      <c r="G21" s="345"/>
      <c r="H21" s="346"/>
      <c r="J21" s="205" t="s">
        <v>54</v>
      </c>
      <c r="K21" s="206"/>
      <c r="L21" s="344">
        <f>SUM(L9:P20)</f>
        <v>130620</v>
      </c>
      <c r="M21" s="345"/>
      <c r="N21" s="345"/>
      <c r="O21" s="345"/>
      <c r="P21" s="346"/>
      <c r="R21" s="205" t="s">
        <v>54</v>
      </c>
      <c r="S21" s="206"/>
      <c r="T21" s="344">
        <f>SUM(T9:X20)</f>
        <v>3408</v>
      </c>
      <c r="U21" s="345"/>
      <c r="V21" s="345"/>
      <c r="W21" s="345"/>
      <c r="X21" s="346"/>
    </row>
    <row r="22" spans="1:25" ht="19.5" customHeight="1"/>
    <row r="23" spans="1:25" ht="19.5" customHeight="1" thickBot="1">
      <c r="M23" s="311" t="s">
        <v>59</v>
      </c>
      <c r="N23" s="311"/>
      <c r="O23" s="311"/>
      <c r="Q23" s="311" t="s">
        <v>60</v>
      </c>
      <c r="R23" s="311"/>
      <c r="S23" s="311"/>
      <c r="T23" s="311"/>
    </row>
    <row r="24" spans="1:25" ht="19.5" customHeight="1" thickTop="1">
      <c r="B24" s="340" t="s">
        <v>10</v>
      </c>
      <c r="C24" s="340"/>
      <c r="D24" s="295" t="s">
        <v>80</v>
      </c>
      <c r="E24" s="295"/>
      <c r="F24" s="295"/>
      <c r="G24" s="295"/>
      <c r="H24" s="297">
        <f t="shared" ref="H24:H30" si="0">$D$21</f>
        <v>74760</v>
      </c>
      <c r="I24" s="347"/>
      <c r="J24" s="347"/>
      <c r="K24" s="347"/>
      <c r="L24" s="177" t="s">
        <v>29</v>
      </c>
      <c r="M24" s="348">
        <v>0.65</v>
      </c>
      <c r="N24" s="348"/>
      <c r="O24" s="348"/>
      <c r="P24" s="177" t="s">
        <v>30</v>
      </c>
      <c r="Q24" s="306">
        <f t="shared" ref="Q24:Q30" si="1">ROUNDDOWN(H24*M24,0)</f>
        <v>48594</v>
      </c>
      <c r="R24" s="307"/>
      <c r="S24" s="307"/>
      <c r="T24" s="307"/>
      <c r="U24" s="46" t="s">
        <v>129</v>
      </c>
    </row>
    <row r="25" spans="1:25" ht="19.5" customHeight="1">
      <c r="B25" s="340"/>
      <c r="C25" s="340"/>
      <c r="D25" s="295" t="s">
        <v>56</v>
      </c>
      <c r="E25" s="295"/>
      <c r="F25" s="295"/>
      <c r="G25" s="295"/>
      <c r="H25" s="297">
        <f t="shared" si="0"/>
        <v>74760</v>
      </c>
      <c r="I25" s="347"/>
      <c r="J25" s="347"/>
      <c r="K25" s="347"/>
      <c r="L25" s="177" t="s">
        <v>29</v>
      </c>
      <c r="M25" s="349">
        <v>0</v>
      </c>
      <c r="N25" s="349"/>
      <c r="O25" s="349"/>
      <c r="P25" s="177" t="s">
        <v>30</v>
      </c>
      <c r="Q25" s="306">
        <f t="shared" si="1"/>
        <v>0</v>
      </c>
      <c r="R25" s="307"/>
      <c r="S25" s="307"/>
      <c r="T25" s="307"/>
      <c r="U25" s="46" t="s">
        <v>129</v>
      </c>
    </row>
    <row r="26" spans="1:25" ht="19.5" customHeight="1">
      <c r="B26" s="340"/>
      <c r="C26" s="340"/>
      <c r="D26" s="295" t="s">
        <v>57</v>
      </c>
      <c r="E26" s="295"/>
      <c r="F26" s="295"/>
      <c r="G26" s="295"/>
      <c r="H26" s="297">
        <f t="shared" si="0"/>
        <v>74760</v>
      </c>
      <c r="I26" s="347"/>
      <c r="J26" s="347"/>
      <c r="K26" s="347"/>
      <c r="L26" s="177" t="s">
        <v>29</v>
      </c>
      <c r="M26" s="349">
        <v>0</v>
      </c>
      <c r="N26" s="349"/>
      <c r="O26" s="349"/>
      <c r="P26" s="177" t="s">
        <v>30</v>
      </c>
      <c r="Q26" s="306">
        <f t="shared" si="1"/>
        <v>0</v>
      </c>
      <c r="R26" s="307"/>
      <c r="S26" s="307"/>
      <c r="T26" s="307"/>
      <c r="U26" s="46" t="s">
        <v>129</v>
      </c>
    </row>
    <row r="27" spans="1:25" ht="19.5" customHeight="1">
      <c r="B27" s="340"/>
      <c r="C27" s="340"/>
      <c r="D27" s="295" t="s">
        <v>94</v>
      </c>
      <c r="E27" s="295"/>
      <c r="F27" s="295"/>
      <c r="G27" s="295"/>
      <c r="H27" s="297">
        <f t="shared" si="0"/>
        <v>74760</v>
      </c>
      <c r="I27" s="347"/>
      <c r="J27" s="347"/>
      <c r="K27" s="347"/>
      <c r="L27" s="177" t="s">
        <v>29</v>
      </c>
      <c r="M27" s="349">
        <v>0.2</v>
      </c>
      <c r="N27" s="349"/>
      <c r="O27" s="349"/>
      <c r="P27" s="177" t="s">
        <v>30</v>
      </c>
      <c r="Q27" s="306">
        <f t="shared" si="1"/>
        <v>14952</v>
      </c>
      <c r="R27" s="307"/>
      <c r="S27" s="307"/>
      <c r="T27" s="307"/>
      <c r="U27" s="46" t="s">
        <v>132</v>
      </c>
      <c r="V27" s="77"/>
      <c r="W27" s="77"/>
    </row>
    <row r="28" spans="1:25" ht="19.5" customHeight="1">
      <c r="B28" s="340"/>
      <c r="C28" s="340"/>
      <c r="D28" s="308" t="s">
        <v>97</v>
      </c>
      <c r="E28" s="309"/>
      <c r="F28" s="309"/>
      <c r="G28" s="310"/>
      <c r="H28" s="297">
        <f t="shared" si="0"/>
        <v>74760</v>
      </c>
      <c r="I28" s="347"/>
      <c r="J28" s="347"/>
      <c r="K28" s="347"/>
      <c r="L28" s="177" t="s">
        <v>29</v>
      </c>
      <c r="M28" s="349">
        <v>0.08</v>
      </c>
      <c r="N28" s="349"/>
      <c r="O28" s="349"/>
      <c r="P28" s="176" t="s">
        <v>30</v>
      </c>
      <c r="Q28" s="302">
        <f t="shared" si="1"/>
        <v>5980</v>
      </c>
      <c r="R28" s="294"/>
      <c r="S28" s="294"/>
      <c r="T28" s="294"/>
      <c r="U28" s="152" t="s">
        <v>130</v>
      </c>
      <c r="V28" s="82"/>
      <c r="W28" s="82"/>
      <c r="X28" s="30"/>
      <c r="Y28" s="30"/>
    </row>
    <row r="29" spans="1:25" ht="19.5" customHeight="1">
      <c r="B29" s="340"/>
      <c r="C29" s="340"/>
      <c r="D29" s="303" t="s">
        <v>95</v>
      </c>
      <c r="E29" s="304"/>
      <c r="F29" s="304"/>
      <c r="G29" s="305"/>
      <c r="H29" s="297">
        <f t="shared" si="0"/>
        <v>74760</v>
      </c>
      <c r="I29" s="347"/>
      <c r="J29" s="347"/>
      <c r="K29" s="347"/>
      <c r="L29" s="177" t="s">
        <v>29</v>
      </c>
      <c r="M29" s="349">
        <v>0.02</v>
      </c>
      <c r="N29" s="349"/>
      <c r="O29" s="349"/>
      <c r="P29" s="177" t="s">
        <v>30</v>
      </c>
      <c r="Q29" s="293">
        <f t="shared" si="1"/>
        <v>1495</v>
      </c>
      <c r="R29" s="294"/>
      <c r="S29" s="294"/>
      <c r="T29" s="294"/>
      <c r="U29" s="152" t="s">
        <v>131</v>
      </c>
      <c r="V29" s="83"/>
      <c r="W29" s="83"/>
      <c r="X29" s="30"/>
      <c r="Y29" s="30"/>
    </row>
    <row r="30" spans="1:25" ht="19.5" customHeight="1" thickBot="1">
      <c r="B30" s="340"/>
      <c r="C30" s="340"/>
      <c r="D30" s="332" t="s">
        <v>58</v>
      </c>
      <c r="E30" s="333"/>
      <c r="F30" s="333"/>
      <c r="G30" s="334"/>
      <c r="H30" s="297">
        <f t="shared" si="0"/>
        <v>74760</v>
      </c>
      <c r="I30" s="347"/>
      <c r="J30" s="347"/>
      <c r="K30" s="347"/>
      <c r="L30" s="177" t="s">
        <v>29</v>
      </c>
      <c r="M30" s="350">
        <v>0.05</v>
      </c>
      <c r="N30" s="350"/>
      <c r="O30" s="350"/>
      <c r="P30" s="177" t="s">
        <v>30</v>
      </c>
      <c r="Q30" s="338">
        <f t="shared" si="1"/>
        <v>3738</v>
      </c>
      <c r="R30" s="339"/>
      <c r="S30" s="339"/>
      <c r="T30" s="339"/>
      <c r="U30" s="47" t="s">
        <v>83</v>
      </c>
      <c r="V30" s="77"/>
      <c r="W30" s="77"/>
    </row>
    <row r="31" spans="1:25" ht="19.5" customHeight="1" thickTop="1" thickBot="1">
      <c r="B31" s="179"/>
      <c r="C31" s="179"/>
      <c r="D31" s="178"/>
      <c r="E31" s="178"/>
      <c r="F31" s="178"/>
      <c r="G31" s="178"/>
      <c r="H31" s="180"/>
      <c r="I31" s="180"/>
      <c r="J31" s="180"/>
      <c r="K31" s="180"/>
      <c r="L31" s="180"/>
      <c r="M31" s="291">
        <f>SUM(M24:O30)</f>
        <v>1</v>
      </c>
      <c r="N31" s="291"/>
      <c r="O31" s="291"/>
      <c r="P31" s="330" t="str">
        <f>IF(SUM(M24:O30)=1,"","エラー")</f>
        <v/>
      </c>
      <c r="Q31" s="331"/>
      <c r="R31" s="180"/>
      <c r="S31" s="180"/>
      <c r="T31" s="180"/>
      <c r="U31" s="180"/>
      <c r="V31" s="180"/>
      <c r="W31" s="180"/>
      <c r="X31" s="180"/>
      <c r="Y31" s="180"/>
    </row>
    <row r="32" spans="1:25" ht="19.5" customHeight="1">
      <c r="M32" s="311" t="s">
        <v>59</v>
      </c>
      <c r="N32" s="311"/>
      <c r="O32" s="311"/>
      <c r="Q32" s="311" t="s">
        <v>60</v>
      </c>
      <c r="R32" s="311"/>
      <c r="S32" s="311"/>
      <c r="T32" s="311"/>
    </row>
    <row r="33" spans="2:26" ht="19.5" customHeight="1">
      <c r="B33" s="340" t="s">
        <v>55</v>
      </c>
      <c r="C33" s="340"/>
      <c r="D33" s="295" t="s">
        <v>80</v>
      </c>
      <c r="E33" s="295"/>
      <c r="F33" s="295"/>
      <c r="G33" s="295"/>
      <c r="H33" s="296">
        <f>$L$21</f>
        <v>130620</v>
      </c>
      <c r="I33" s="296"/>
      <c r="J33" s="296"/>
      <c r="K33" s="297"/>
      <c r="L33" s="29" t="s">
        <v>81</v>
      </c>
      <c r="M33" s="299">
        <f>M24</f>
        <v>0.65</v>
      </c>
      <c r="N33" s="300"/>
      <c r="O33" s="301"/>
      <c r="P33" s="29" t="s">
        <v>82</v>
      </c>
      <c r="Q33" s="293">
        <f t="shared" ref="Q33:Q39" si="2">ROUNDDOWN(H33*M33,0)</f>
        <v>84903</v>
      </c>
      <c r="R33" s="294"/>
      <c r="S33" s="294"/>
      <c r="T33" s="294"/>
      <c r="U33" s="46" t="s">
        <v>129</v>
      </c>
    </row>
    <row r="34" spans="2:26" ht="19.5" customHeight="1">
      <c r="B34" s="340"/>
      <c r="C34" s="340"/>
      <c r="D34" s="295" t="s">
        <v>56</v>
      </c>
      <c r="E34" s="295"/>
      <c r="F34" s="295"/>
      <c r="G34" s="295"/>
      <c r="H34" s="296">
        <f>$L$21</f>
        <v>130620</v>
      </c>
      <c r="I34" s="296"/>
      <c r="J34" s="296"/>
      <c r="K34" s="297"/>
      <c r="L34" s="29" t="s">
        <v>29</v>
      </c>
      <c r="M34" s="299">
        <f>M25</f>
        <v>0</v>
      </c>
      <c r="N34" s="300"/>
      <c r="O34" s="301"/>
      <c r="P34" s="29" t="s">
        <v>30</v>
      </c>
      <c r="Q34" s="293">
        <f t="shared" si="2"/>
        <v>0</v>
      </c>
      <c r="R34" s="294"/>
      <c r="S34" s="294"/>
      <c r="T34" s="294"/>
      <c r="U34" s="46" t="s">
        <v>129</v>
      </c>
    </row>
    <row r="35" spans="2:26" ht="19.5" customHeight="1">
      <c r="B35" s="340"/>
      <c r="C35" s="340"/>
      <c r="D35" s="295" t="s">
        <v>57</v>
      </c>
      <c r="E35" s="295"/>
      <c r="F35" s="295"/>
      <c r="G35" s="295"/>
      <c r="H35" s="296">
        <f t="shared" ref="H35:H39" si="3">$L$21</f>
        <v>130620</v>
      </c>
      <c r="I35" s="296"/>
      <c r="J35" s="296"/>
      <c r="K35" s="297"/>
      <c r="L35" s="29" t="s">
        <v>29</v>
      </c>
      <c r="M35" s="299">
        <f>M26</f>
        <v>0</v>
      </c>
      <c r="N35" s="300"/>
      <c r="O35" s="301"/>
      <c r="P35" s="29" t="s">
        <v>30</v>
      </c>
      <c r="Q35" s="293">
        <f t="shared" si="2"/>
        <v>0</v>
      </c>
      <c r="R35" s="294"/>
      <c r="S35" s="294"/>
      <c r="T35" s="294"/>
      <c r="U35" s="46" t="s">
        <v>129</v>
      </c>
    </row>
    <row r="36" spans="2:26" ht="19.5" customHeight="1">
      <c r="B36" s="340"/>
      <c r="C36" s="340"/>
      <c r="D36" s="295" t="s">
        <v>94</v>
      </c>
      <c r="E36" s="295"/>
      <c r="F36" s="295"/>
      <c r="G36" s="295"/>
      <c r="H36" s="296">
        <f t="shared" si="3"/>
        <v>130620</v>
      </c>
      <c r="I36" s="296"/>
      <c r="J36" s="296"/>
      <c r="K36" s="297"/>
      <c r="L36" s="76" t="s">
        <v>29</v>
      </c>
      <c r="M36" s="299">
        <f>M27</f>
        <v>0.2</v>
      </c>
      <c r="N36" s="300"/>
      <c r="O36" s="301"/>
      <c r="P36" s="76" t="s">
        <v>30</v>
      </c>
      <c r="Q36" s="293">
        <f t="shared" si="2"/>
        <v>26124</v>
      </c>
      <c r="R36" s="294"/>
      <c r="S36" s="294"/>
      <c r="T36" s="294"/>
      <c r="U36" s="46" t="s">
        <v>132</v>
      </c>
      <c r="V36" s="77"/>
      <c r="W36" s="77"/>
    </row>
    <row r="37" spans="2:26" ht="19.5" customHeight="1">
      <c r="B37" s="340"/>
      <c r="C37" s="340"/>
      <c r="D37" s="308" t="s">
        <v>97</v>
      </c>
      <c r="E37" s="309"/>
      <c r="F37" s="309"/>
      <c r="G37" s="310"/>
      <c r="H37" s="296">
        <f t="shared" si="3"/>
        <v>130620</v>
      </c>
      <c r="I37" s="296"/>
      <c r="J37" s="296"/>
      <c r="K37" s="297"/>
      <c r="L37" s="76" t="s">
        <v>29</v>
      </c>
      <c r="M37" s="299">
        <f t="shared" ref="M37:M38" si="4">M28</f>
        <v>0.08</v>
      </c>
      <c r="N37" s="300"/>
      <c r="O37" s="301"/>
      <c r="P37" s="75" t="s">
        <v>30</v>
      </c>
      <c r="Q37" s="302">
        <f t="shared" si="2"/>
        <v>10449</v>
      </c>
      <c r="R37" s="294"/>
      <c r="S37" s="294"/>
      <c r="T37" s="294"/>
      <c r="U37" s="152" t="s">
        <v>130</v>
      </c>
      <c r="V37" s="82"/>
      <c r="W37" s="82"/>
      <c r="X37" s="30"/>
      <c r="Y37" s="30"/>
      <c r="Z37" s="30"/>
    </row>
    <row r="38" spans="2:26" ht="19.5" customHeight="1">
      <c r="B38" s="340"/>
      <c r="C38" s="340"/>
      <c r="D38" s="303" t="s">
        <v>95</v>
      </c>
      <c r="E38" s="304"/>
      <c r="F38" s="304"/>
      <c r="G38" s="305"/>
      <c r="H38" s="296">
        <f t="shared" si="3"/>
        <v>130620</v>
      </c>
      <c r="I38" s="296"/>
      <c r="J38" s="296"/>
      <c r="K38" s="297"/>
      <c r="L38" s="29" t="s">
        <v>29</v>
      </c>
      <c r="M38" s="299">
        <f t="shared" si="4"/>
        <v>0.02</v>
      </c>
      <c r="N38" s="300"/>
      <c r="O38" s="301"/>
      <c r="P38" s="29" t="s">
        <v>30</v>
      </c>
      <c r="Q38" s="293">
        <f t="shared" si="2"/>
        <v>2612</v>
      </c>
      <c r="R38" s="294"/>
      <c r="S38" s="294"/>
      <c r="T38" s="294"/>
      <c r="U38" s="152" t="s">
        <v>131</v>
      </c>
      <c r="V38" s="83"/>
      <c r="W38" s="83"/>
      <c r="X38" s="30"/>
      <c r="Y38" s="30"/>
      <c r="Z38" s="30"/>
    </row>
    <row r="39" spans="2:26" ht="19.5" customHeight="1" thickBot="1">
      <c r="B39" s="340"/>
      <c r="C39" s="340"/>
      <c r="D39" s="332" t="s">
        <v>58</v>
      </c>
      <c r="E39" s="333"/>
      <c r="F39" s="333"/>
      <c r="G39" s="334"/>
      <c r="H39" s="296">
        <f t="shared" si="3"/>
        <v>130620</v>
      </c>
      <c r="I39" s="296"/>
      <c r="J39" s="296"/>
      <c r="K39" s="297"/>
      <c r="L39" s="76" t="s">
        <v>29</v>
      </c>
      <c r="M39" s="335">
        <f>M30</f>
        <v>0.05</v>
      </c>
      <c r="N39" s="336"/>
      <c r="O39" s="337"/>
      <c r="P39" s="76" t="s">
        <v>30</v>
      </c>
      <c r="Q39" s="338">
        <f t="shared" si="2"/>
        <v>6531</v>
      </c>
      <c r="R39" s="339"/>
      <c r="S39" s="339"/>
      <c r="T39" s="339"/>
      <c r="U39" s="47" t="s">
        <v>83</v>
      </c>
      <c r="V39" s="77"/>
      <c r="W39" s="77"/>
    </row>
    <row r="40" spans="2:26" ht="19.5" customHeight="1" thickBot="1">
      <c r="K40" s="207" t="s">
        <v>107</v>
      </c>
      <c r="L40" s="207"/>
      <c r="M40" s="291">
        <f>SUM(M33:O39)</f>
        <v>1</v>
      </c>
      <c r="N40" s="291"/>
      <c r="O40" s="291"/>
      <c r="P40" s="330" t="str">
        <f>IF(SUM(M33:O39)=1,"","エラー")</f>
        <v/>
      </c>
      <c r="Q40" s="331"/>
    </row>
    <row r="41" spans="2:26" ht="19.5" customHeight="1">
      <c r="M41" s="311" t="s">
        <v>59</v>
      </c>
      <c r="N41" s="311"/>
      <c r="O41" s="311"/>
      <c r="Q41" s="311" t="s">
        <v>60</v>
      </c>
      <c r="R41" s="311"/>
      <c r="S41" s="311"/>
      <c r="T41" s="311"/>
    </row>
    <row r="42" spans="2:26" ht="19.5" customHeight="1">
      <c r="B42" s="340" t="s">
        <v>84</v>
      </c>
      <c r="C42" s="340"/>
      <c r="D42" s="295" t="s">
        <v>80</v>
      </c>
      <c r="E42" s="295"/>
      <c r="F42" s="295"/>
      <c r="G42" s="295"/>
      <c r="H42" s="296">
        <f t="shared" ref="H42:H48" si="5">$T$21</f>
        <v>3408</v>
      </c>
      <c r="I42" s="296"/>
      <c r="J42" s="296"/>
      <c r="K42" s="297"/>
      <c r="L42" s="29" t="s">
        <v>29</v>
      </c>
      <c r="M42" s="292">
        <f t="shared" ref="M42:M48" si="6">M33</f>
        <v>0.65</v>
      </c>
      <c r="N42" s="292"/>
      <c r="O42" s="292"/>
      <c r="P42" s="29" t="s">
        <v>82</v>
      </c>
      <c r="Q42" s="306">
        <f>ROUNDDOWN(H42*M42,0)</f>
        <v>2215</v>
      </c>
      <c r="R42" s="307"/>
      <c r="S42" s="307"/>
      <c r="T42" s="307"/>
      <c r="U42" s="46" t="s">
        <v>129</v>
      </c>
    </row>
    <row r="43" spans="2:26" ht="19.5" customHeight="1">
      <c r="B43" s="340"/>
      <c r="C43" s="340"/>
      <c r="D43" s="295" t="s">
        <v>56</v>
      </c>
      <c r="E43" s="295"/>
      <c r="F43" s="295"/>
      <c r="G43" s="295"/>
      <c r="H43" s="296">
        <f t="shared" si="5"/>
        <v>3408</v>
      </c>
      <c r="I43" s="296"/>
      <c r="J43" s="296"/>
      <c r="K43" s="297"/>
      <c r="L43" s="29" t="s">
        <v>81</v>
      </c>
      <c r="M43" s="292">
        <f t="shared" si="6"/>
        <v>0</v>
      </c>
      <c r="N43" s="292"/>
      <c r="O43" s="292"/>
      <c r="P43" s="29" t="s">
        <v>82</v>
      </c>
      <c r="Q43" s="306">
        <f t="shared" ref="Q43:Q48" si="7">ROUNDDOWN(H43*M43,0)</f>
        <v>0</v>
      </c>
      <c r="R43" s="307"/>
      <c r="S43" s="307"/>
      <c r="T43" s="307"/>
      <c r="U43" s="46" t="s">
        <v>129</v>
      </c>
    </row>
    <row r="44" spans="2:26" ht="19.5" customHeight="1">
      <c r="B44" s="340"/>
      <c r="C44" s="340"/>
      <c r="D44" s="295" t="s">
        <v>57</v>
      </c>
      <c r="E44" s="295"/>
      <c r="F44" s="295"/>
      <c r="G44" s="295"/>
      <c r="H44" s="296">
        <f t="shared" si="5"/>
        <v>3408</v>
      </c>
      <c r="I44" s="296"/>
      <c r="J44" s="296"/>
      <c r="K44" s="297"/>
      <c r="L44" s="29" t="s">
        <v>29</v>
      </c>
      <c r="M44" s="292">
        <f t="shared" si="6"/>
        <v>0</v>
      </c>
      <c r="N44" s="292"/>
      <c r="O44" s="292"/>
      <c r="P44" s="29" t="s">
        <v>30</v>
      </c>
      <c r="Q44" s="306">
        <f t="shared" si="7"/>
        <v>0</v>
      </c>
      <c r="R44" s="307"/>
      <c r="S44" s="307"/>
      <c r="T44" s="307"/>
      <c r="U44" s="46" t="s">
        <v>129</v>
      </c>
    </row>
    <row r="45" spans="2:26" ht="19.5" customHeight="1">
      <c r="B45" s="340"/>
      <c r="C45" s="340"/>
      <c r="D45" s="295" t="s">
        <v>94</v>
      </c>
      <c r="E45" s="295"/>
      <c r="F45" s="295"/>
      <c r="G45" s="295"/>
      <c r="H45" s="296">
        <f t="shared" si="5"/>
        <v>3408</v>
      </c>
      <c r="I45" s="296"/>
      <c r="J45" s="296"/>
      <c r="K45" s="297"/>
      <c r="L45" s="76" t="s">
        <v>29</v>
      </c>
      <c r="M45" s="292">
        <f t="shared" si="6"/>
        <v>0.2</v>
      </c>
      <c r="N45" s="292"/>
      <c r="O45" s="292"/>
      <c r="P45" s="76" t="s">
        <v>30</v>
      </c>
      <c r="Q45" s="306">
        <f t="shared" si="7"/>
        <v>681</v>
      </c>
      <c r="R45" s="307"/>
      <c r="S45" s="307"/>
      <c r="T45" s="307"/>
      <c r="U45" s="46" t="s">
        <v>132</v>
      </c>
      <c r="V45" s="77"/>
      <c r="W45" s="77"/>
    </row>
    <row r="46" spans="2:26" ht="19.5" customHeight="1">
      <c r="B46" s="340"/>
      <c r="C46" s="340"/>
      <c r="D46" s="308" t="s">
        <v>97</v>
      </c>
      <c r="E46" s="309"/>
      <c r="F46" s="309"/>
      <c r="G46" s="310"/>
      <c r="H46" s="296">
        <f t="shared" si="5"/>
        <v>3408</v>
      </c>
      <c r="I46" s="296"/>
      <c r="J46" s="296"/>
      <c r="K46" s="297"/>
      <c r="L46" s="76" t="s">
        <v>29</v>
      </c>
      <c r="M46" s="292">
        <f t="shared" si="6"/>
        <v>0.08</v>
      </c>
      <c r="N46" s="292"/>
      <c r="O46" s="292"/>
      <c r="P46" s="76" t="s">
        <v>30</v>
      </c>
      <c r="Q46" s="293">
        <f t="shared" si="7"/>
        <v>272</v>
      </c>
      <c r="R46" s="294"/>
      <c r="S46" s="294"/>
      <c r="T46" s="294"/>
      <c r="U46" s="152" t="s">
        <v>130</v>
      </c>
      <c r="V46" s="82"/>
      <c r="W46" s="82"/>
      <c r="X46" s="30"/>
      <c r="Y46" s="30"/>
      <c r="Z46" s="30"/>
    </row>
    <row r="47" spans="2:26" ht="19.5" customHeight="1">
      <c r="B47" s="340"/>
      <c r="C47" s="340"/>
      <c r="D47" s="303" t="s">
        <v>95</v>
      </c>
      <c r="E47" s="304"/>
      <c r="F47" s="304"/>
      <c r="G47" s="305"/>
      <c r="H47" s="296">
        <f t="shared" si="5"/>
        <v>3408</v>
      </c>
      <c r="I47" s="296"/>
      <c r="J47" s="296"/>
      <c r="K47" s="297"/>
      <c r="L47" s="76" t="s">
        <v>29</v>
      </c>
      <c r="M47" s="292">
        <f t="shared" si="6"/>
        <v>0.02</v>
      </c>
      <c r="N47" s="292"/>
      <c r="O47" s="292"/>
      <c r="P47" s="76" t="s">
        <v>30</v>
      </c>
      <c r="Q47" s="293">
        <f t="shared" si="7"/>
        <v>68</v>
      </c>
      <c r="R47" s="294"/>
      <c r="S47" s="294"/>
      <c r="T47" s="294"/>
      <c r="U47" s="152" t="s">
        <v>131</v>
      </c>
      <c r="V47" s="83"/>
      <c r="W47" s="83"/>
      <c r="X47" s="30"/>
      <c r="Y47" s="30"/>
      <c r="Z47" s="30"/>
    </row>
    <row r="48" spans="2:26" ht="19.5" customHeight="1">
      <c r="B48" s="340"/>
      <c r="C48" s="340"/>
      <c r="D48" s="332" t="s">
        <v>58</v>
      </c>
      <c r="E48" s="333"/>
      <c r="F48" s="333"/>
      <c r="G48" s="334"/>
      <c r="H48" s="296">
        <f t="shared" si="5"/>
        <v>3408</v>
      </c>
      <c r="I48" s="296"/>
      <c r="J48" s="296"/>
      <c r="K48" s="297"/>
      <c r="L48" s="29" t="s">
        <v>29</v>
      </c>
      <c r="M48" s="292">
        <f t="shared" si="6"/>
        <v>0.05</v>
      </c>
      <c r="N48" s="292"/>
      <c r="O48" s="292"/>
      <c r="P48" s="29" t="s">
        <v>30</v>
      </c>
      <c r="Q48" s="338">
        <f t="shared" si="7"/>
        <v>170</v>
      </c>
      <c r="R48" s="339"/>
      <c r="S48" s="339"/>
      <c r="T48" s="339"/>
      <c r="U48" s="47" t="s">
        <v>83</v>
      </c>
      <c r="V48" s="77"/>
      <c r="W48" s="77"/>
    </row>
    <row r="49" spans="2:25" ht="19.5" customHeight="1">
      <c r="K49" s="42"/>
      <c r="L49" s="42"/>
      <c r="M49" s="291">
        <f>SUM(M42:O48)</f>
        <v>1</v>
      </c>
      <c r="N49" s="291"/>
      <c r="O49" s="291"/>
    </row>
    <row r="50" spans="2:25" ht="19.5" customHeight="1">
      <c r="B50" s="298" t="s">
        <v>135</v>
      </c>
      <c r="C50" s="298"/>
      <c r="D50" s="298"/>
      <c r="E50" s="298"/>
      <c r="F50" s="298"/>
      <c r="G50" s="298"/>
      <c r="H50" s="298"/>
      <c r="I50" s="298"/>
      <c r="J50" s="298"/>
      <c r="K50" s="298"/>
      <c r="L50" s="298"/>
      <c r="M50" s="298"/>
      <c r="N50" s="298"/>
      <c r="O50" s="298"/>
      <c r="P50" s="298"/>
      <c r="Q50" s="298"/>
      <c r="R50" s="298"/>
      <c r="S50" s="298"/>
      <c r="T50" s="298"/>
      <c r="U50" s="298"/>
      <c r="V50" s="298"/>
      <c r="W50" s="298"/>
      <c r="X50" s="298"/>
      <c r="Y50" s="298"/>
    </row>
    <row r="51" spans="2:25" ht="19.5" customHeight="1">
      <c r="B51" s="298"/>
      <c r="C51" s="298"/>
      <c r="D51" s="298"/>
      <c r="E51" s="298"/>
      <c r="F51" s="298"/>
      <c r="G51" s="298"/>
      <c r="H51" s="298"/>
      <c r="I51" s="298"/>
      <c r="J51" s="298"/>
      <c r="K51" s="298"/>
      <c r="L51" s="298"/>
      <c r="M51" s="298"/>
      <c r="N51" s="298"/>
      <c r="O51" s="298"/>
      <c r="P51" s="298"/>
      <c r="Q51" s="298"/>
      <c r="R51" s="298"/>
      <c r="S51" s="298"/>
      <c r="T51" s="298"/>
      <c r="U51" s="298"/>
      <c r="V51" s="298"/>
      <c r="W51" s="298"/>
      <c r="X51" s="298"/>
      <c r="Y51" s="298"/>
    </row>
    <row r="52" spans="2:25" ht="19.5" customHeight="1">
      <c r="B52" s="298"/>
      <c r="C52" s="298"/>
      <c r="D52" s="298"/>
      <c r="E52" s="298"/>
      <c r="F52" s="298"/>
      <c r="G52" s="298"/>
      <c r="H52" s="298"/>
      <c r="I52" s="298"/>
      <c r="J52" s="298"/>
      <c r="K52" s="298"/>
      <c r="L52" s="298"/>
      <c r="M52" s="298"/>
      <c r="N52" s="298"/>
      <c r="O52" s="298"/>
      <c r="P52" s="298"/>
      <c r="Q52" s="298"/>
      <c r="R52" s="298"/>
      <c r="S52" s="298"/>
      <c r="T52" s="298"/>
      <c r="U52" s="298"/>
      <c r="V52" s="298"/>
      <c r="W52" s="298"/>
      <c r="X52" s="298"/>
      <c r="Y52" s="298"/>
    </row>
    <row r="53" spans="2:25" ht="19.5" customHeight="1">
      <c r="B53" s="298"/>
      <c r="C53" s="298"/>
      <c r="D53" s="298"/>
      <c r="E53" s="298"/>
      <c r="F53" s="298"/>
      <c r="G53" s="298"/>
      <c r="H53" s="298"/>
      <c r="I53" s="298"/>
      <c r="J53" s="298"/>
      <c r="K53" s="298"/>
      <c r="L53" s="298"/>
      <c r="M53" s="298"/>
      <c r="N53" s="298"/>
      <c r="O53" s="298"/>
      <c r="P53" s="298"/>
      <c r="Q53" s="298"/>
      <c r="R53" s="298"/>
      <c r="S53" s="298"/>
      <c r="T53" s="298"/>
      <c r="U53" s="298"/>
      <c r="V53" s="298"/>
      <c r="W53" s="298"/>
      <c r="X53" s="298"/>
      <c r="Y53" s="298"/>
    </row>
    <row r="54" spans="2:25" ht="19.5" customHeight="1"/>
    <row r="55" spans="2:25" ht="9.75" customHeight="1"/>
    <row r="56" spans="2:25" ht="19.5" customHeight="1"/>
    <row r="57" spans="2:25" ht="19.5" customHeight="1"/>
    <row r="58" spans="2:25" ht="19.5" customHeight="1"/>
    <row r="59" spans="2:25" ht="19.5" customHeight="1"/>
    <row r="60" spans="2:25" ht="19.5" customHeight="1"/>
    <row r="61" spans="2:25" ht="19.5" customHeight="1"/>
    <row r="62" spans="2:25" ht="19.5" customHeight="1"/>
    <row r="63" spans="2:25" ht="19.5" customHeight="1"/>
    <row r="64" spans="2:25" ht="19.5" customHeight="1"/>
    <row r="65" ht="19.5" customHeight="1"/>
    <row r="66" ht="19.5" customHeight="1"/>
    <row r="67" ht="19.5" customHeight="1"/>
    <row r="68" ht="19.5" customHeight="1"/>
    <row r="69" ht="19.5" customHeight="1"/>
    <row r="70" ht="19.5" customHeight="1"/>
    <row r="71" ht="19.5" customHeight="1"/>
    <row r="72" ht="19.5" customHeight="1"/>
    <row r="73" ht="19.5" customHeight="1"/>
    <row r="74" ht="19.5" customHeight="1"/>
    <row r="75" ht="19.5" customHeight="1"/>
    <row r="76" ht="19.5" customHeight="1"/>
    <row r="77" ht="19.5" customHeight="1"/>
    <row r="78" ht="19.5" customHeight="1"/>
    <row r="79" ht="19.5" customHeight="1"/>
  </sheetData>
  <mergeCells count="181">
    <mergeCell ref="H29:K29"/>
    <mergeCell ref="M29:O29"/>
    <mergeCell ref="Q29:T29"/>
    <mergeCell ref="D30:G30"/>
    <mergeCell ref="H30:K30"/>
    <mergeCell ref="M30:O30"/>
    <mergeCell ref="Q30:T30"/>
    <mergeCell ref="M31:O31"/>
    <mergeCell ref="P31:Q31"/>
    <mergeCell ref="M23:O23"/>
    <mergeCell ref="Q23:T23"/>
    <mergeCell ref="B24:C30"/>
    <mergeCell ref="D24:G24"/>
    <mergeCell ref="H24:K24"/>
    <mergeCell ref="M24:O24"/>
    <mergeCell ref="Q24:T24"/>
    <mergeCell ref="D25:G25"/>
    <mergeCell ref="H25:K25"/>
    <mergeCell ref="M25:O25"/>
    <mergeCell ref="Q25:T25"/>
    <mergeCell ref="D26:G26"/>
    <mergeCell ref="H26:K26"/>
    <mergeCell ref="M26:O26"/>
    <mergeCell ref="Q26:T26"/>
    <mergeCell ref="D27:G27"/>
    <mergeCell ref="H27:K27"/>
    <mergeCell ref="M27:O27"/>
    <mergeCell ref="Q27:T27"/>
    <mergeCell ref="D28:G28"/>
    <mergeCell ref="H28:K28"/>
    <mergeCell ref="M28:O28"/>
    <mergeCell ref="Q28:T28"/>
    <mergeCell ref="D29:G29"/>
    <mergeCell ref="B20:C20"/>
    <mergeCell ref="D20:H20"/>
    <mergeCell ref="J20:K20"/>
    <mergeCell ref="L20:P20"/>
    <mergeCell ref="R20:S20"/>
    <mergeCell ref="T20:X20"/>
    <mergeCell ref="B21:C21"/>
    <mergeCell ref="D21:H21"/>
    <mergeCell ref="J21:K21"/>
    <mergeCell ref="L21:P21"/>
    <mergeCell ref="R21:S21"/>
    <mergeCell ref="T21:X21"/>
    <mergeCell ref="B18:C18"/>
    <mergeCell ref="D18:H18"/>
    <mergeCell ref="J18:K18"/>
    <mergeCell ref="L18:P18"/>
    <mergeCell ref="R18:S18"/>
    <mergeCell ref="T18:X18"/>
    <mergeCell ref="B19:C19"/>
    <mergeCell ref="D19:H19"/>
    <mergeCell ref="J19:K19"/>
    <mergeCell ref="L19:P19"/>
    <mergeCell ref="R19:S19"/>
    <mergeCell ref="T19:X19"/>
    <mergeCell ref="L16:P16"/>
    <mergeCell ref="R16:S16"/>
    <mergeCell ref="T16:X16"/>
    <mergeCell ref="B17:C17"/>
    <mergeCell ref="D17:H17"/>
    <mergeCell ref="J17:K17"/>
    <mergeCell ref="L17:P17"/>
    <mergeCell ref="R17:S17"/>
    <mergeCell ref="T17:X17"/>
    <mergeCell ref="B11:C11"/>
    <mergeCell ref="D11:H11"/>
    <mergeCell ref="J11:K11"/>
    <mergeCell ref="L11:P11"/>
    <mergeCell ref="R11:S11"/>
    <mergeCell ref="T11:X11"/>
    <mergeCell ref="B12:C12"/>
    <mergeCell ref="D12:H12"/>
    <mergeCell ref="J12:K12"/>
    <mergeCell ref="L12:P12"/>
    <mergeCell ref="R12:S12"/>
    <mergeCell ref="T12:X12"/>
    <mergeCell ref="H35:K35"/>
    <mergeCell ref="K40:L40"/>
    <mergeCell ref="Q38:T38"/>
    <mergeCell ref="B42:C48"/>
    <mergeCell ref="D42:G42"/>
    <mergeCell ref="H42:K42"/>
    <mergeCell ref="M42:O42"/>
    <mergeCell ref="Q42:T42"/>
    <mergeCell ref="D43:G43"/>
    <mergeCell ref="H43:K43"/>
    <mergeCell ref="D44:G44"/>
    <mergeCell ref="D48:G48"/>
    <mergeCell ref="H48:K48"/>
    <mergeCell ref="M48:O48"/>
    <mergeCell ref="Q48:T48"/>
    <mergeCell ref="H44:K44"/>
    <mergeCell ref="M44:O44"/>
    <mergeCell ref="Q44:T44"/>
    <mergeCell ref="M43:O43"/>
    <mergeCell ref="Q43:T43"/>
    <mergeCell ref="D47:G47"/>
    <mergeCell ref="H47:K47"/>
    <mergeCell ref="B10:C10"/>
    <mergeCell ref="D10:H10"/>
    <mergeCell ref="J10:K10"/>
    <mergeCell ref="L10:P10"/>
    <mergeCell ref="R10:S10"/>
    <mergeCell ref="T10:X10"/>
    <mergeCell ref="P40:Q40"/>
    <mergeCell ref="D39:G39"/>
    <mergeCell ref="H39:K39"/>
    <mergeCell ref="M39:O39"/>
    <mergeCell ref="Q39:T39"/>
    <mergeCell ref="D37:G37"/>
    <mergeCell ref="H37:K37"/>
    <mergeCell ref="B33:C39"/>
    <mergeCell ref="Q33:T33"/>
    <mergeCell ref="D34:G34"/>
    <mergeCell ref="H34:K34"/>
    <mergeCell ref="M34:O34"/>
    <mergeCell ref="Q34:T34"/>
    <mergeCell ref="D35:G35"/>
    <mergeCell ref="M35:O35"/>
    <mergeCell ref="Q35:T35"/>
    <mergeCell ref="D33:G33"/>
    <mergeCell ref="H33:K33"/>
    <mergeCell ref="B7:H8"/>
    <mergeCell ref="J7:P8"/>
    <mergeCell ref="R7:X8"/>
    <mergeCell ref="B9:C9"/>
    <mergeCell ref="D9:H9"/>
    <mergeCell ref="J9:K9"/>
    <mergeCell ref="L9:P9"/>
    <mergeCell ref="R9:S9"/>
    <mergeCell ref="T9:X9"/>
    <mergeCell ref="B13:C13"/>
    <mergeCell ref="D13:H13"/>
    <mergeCell ref="J13:K13"/>
    <mergeCell ref="L13:P13"/>
    <mergeCell ref="R13:S13"/>
    <mergeCell ref="T13:X13"/>
    <mergeCell ref="M32:O32"/>
    <mergeCell ref="Q32:T32"/>
    <mergeCell ref="M33:O33"/>
    <mergeCell ref="B14:C14"/>
    <mergeCell ref="D14:H14"/>
    <mergeCell ref="J14:K14"/>
    <mergeCell ref="L14:P14"/>
    <mergeCell ref="R14:S14"/>
    <mergeCell ref="T14:X14"/>
    <mergeCell ref="B15:C15"/>
    <mergeCell ref="D15:H15"/>
    <mergeCell ref="J15:K15"/>
    <mergeCell ref="L15:P15"/>
    <mergeCell ref="R15:S15"/>
    <mergeCell ref="T15:X15"/>
    <mergeCell ref="B16:C16"/>
    <mergeCell ref="D16:H16"/>
    <mergeCell ref="J16:K16"/>
    <mergeCell ref="M49:O49"/>
    <mergeCell ref="M47:O47"/>
    <mergeCell ref="Q47:T47"/>
    <mergeCell ref="D45:G45"/>
    <mergeCell ref="H45:K45"/>
    <mergeCell ref="B50:Y53"/>
    <mergeCell ref="D36:G36"/>
    <mergeCell ref="H36:K36"/>
    <mergeCell ref="M36:O36"/>
    <mergeCell ref="Q36:T36"/>
    <mergeCell ref="M37:O37"/>
    <mergeCell ref="Q37:T37"/>
    <mergeCell ref="D38:G38"/>
    <mergeCell ref="H38:K38"/>
    <mergeCell ref="M38:O38"/>
    <mergeCell ref="M45:O45"/>
    <mergeCell ref="Q45:T45"/>
    <mergeCell ref="D46:G46"/>
    <mergeCell ref="H46:K46"/>
    <mergeCell ref="M46:O46"/>
    <mergeCell ref="Q46:T46"/>
    <mergeCell ref="M40:O40"/>
    <mergeCell ref="M41:O41"/>
    <mergeCell ref="Q41:T41"/>
  </mergeCells>
  <phoneticPr fontId="3"/>
  <dataValidations count="1">
    <dataValidation imeMode="halfAlpha" allowBlank="1" showInputMessage="1" showErrorMessage="1" sqref="T9:T20 L9:L20 D9:D20" xr:uid="{00000000-0002-0000-0300-000000000000}"/>
  </dataValidations>
  <pageMargins left="0.70866141732283472" right="0.70866141732283472" top="0.74803149606299213" bottom="0.74803149606299213" header="0.31496062992125984" footer="0.31496062992125984"/>
  <pageSetup paperSize="9" scale="75" orientation="portrait" r:id="rId1"/>
  <headerFooter>
    <oddHeader>&amp;C人件費算出表（国民年金・給付金統合）</oddHeader>
    <oddFooter>&amp;R&amp;A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pageSetUpPr fitToPage="1"/>
  </sheetPr>
  <dimension ref="A3:Z73"/>
  <sheetViews>
    <sheetView showGridLines="0" view="pageBreakPreview" zoomScale="87" zoomScaleNormal="73" zoomScaleSheetLayoutView="87" workbookViewId="0">
      <selection activeCell="M32" sqref="M32:O32"/>
    </sheetView>
  </sheetViews>
  <sheetFormatPr defaultRowHeight="13.5"/>
  <cols>
    <col min="1" max="9" width="3.75" customWidth="1"/>
    <col min="10" max="16" width="4.125" customWidth="1"/>
    <col min="17" max="26" width="3.75" customWidth="1"/>
    <col min="27" max="27" width="9.25" customWidth="1"/>
  </cols>
  <sheetData>
    <row r="3" spans="1:24" ht="19.5" customHeight="1"/>
    <row r="4" spans="1:24" ht="19.5" customHeight="1"/>
    <row r="5" spans="1:24" ht="19.5" customHeight="1"/>
    <row r="6" spans="1:24" ht="20.100000000000001" customHeight="1"/>
    <row r="7" spans="1:24" ht="27" customHeight="1">
      <c r="A7" s="45"/>
      <c r="B7" s="315" t="s">
        <v>136</v>
      </c>
      <c r="C7" s="316"/>
      <c r="D7" s="316"/>
      <c r="E7" s="316"/>
      <c r="F7" s="316"/>
      <c r="G7" s="316"/>
      <c r="H7" s="317"/>
      <c r="J7" s="315" t="s">
        <v>138</v>
      </c>
      <c r="K7" s="316"/>
      <c r="L7" s="316"/>
      <c r="M7" s="316"/>
      <c r="N7" s="316"/>
      <c r="O7" s="316"/>
      <c r="P7" s="317"/>
      <c r="R7" s="321" t="s">
        <v>106</v>
      </c>
      <c r="S7" s="322"/>
      <c r="T7" s="322"/>
      <c r="U7" s="322"/>
      <c r="V7" s="322"/>
      <c r="W7" s="322"/>
      <c r="X7" s="323"/>
    </row>
    <row r="8" spans="1:24" ht="27" customHeight="1" thickBot="1">
      <c r="A8" s="45"/>
      <c r="B8" s="318"/>
      <c r="C8" s="319"/>
      <c r="D8" s="319"/>
      <c r="E8" s="319"/>
      <c r="F8" s="319"/>
      <c r="G8" s="319"/>
      <c r="H8" s="320"/>
      <c r="J8" s="318"/>
      <c r="K8" s="319"/>
      <c r="L8" s="319"/>
      <c r="M8" s="319"/>
      <c r="N8" s="319"/>
      <c r="O8" s="319"/>
      <c r="P8" s="320"/>
      <c r="R8" s="324"/>
      <c r="S8" s="325"/>
      <c r="T8" s="325"/>
      <c r="U8" s="325"/>
      <c r="V8" s="325"/>
      <c r="W8" s="325"/>
      <c r="X8" s="326"/>
    </row>
    <row r="9" spans="1:24" ht="20.100000000000001" customHeight="1" thickTop="1">
      <c r="A9" s="45"/>
      <c r="B9" s="205" t="s">
        <v>42</v>
      </c>
      <c r="C9" s="267"/>
      <c r="D9" s="327">
        <v>8550</v>
      </c>
      <c r="E9" s="328"/>
      <c r="F9" s="328"/>
      <c r="G9" s="328"/>
      <c r="H9" s="329"/>
      <c r="J9" s="205" t="s">
        <v>42</v>
      </c>
      <c r="K9" s="267"/>
      <c r="L9" s="327">
        <v>11325</v>
      </c>
      <c r="M9" s="328"/>
      <c r="N9" s="328"/>
      <c r="O9" s="328"/>
      <c r="P9" s="329"/>
      <c r="R9" s="205" t="s">
        <v>42</v>
      </c>
      <c r="S9" s="267"/>
      <c r="T9" s="327">
        <v>360</v>
      </c>
      <c r="U9" s="328"/>
      <c r="V9" s="328"/>
      <c r="W9" s="328"/>
      <c r="X9" s="329"/>
    </row>
    <row r="10" spans="1:24" ht="20.100000000000001" customHeight="1">
      <c r="A10" s="45"/>
      <c r="B10" s="205" t="s">
        <v>43</v>
      </c>
      <c r="C10" s="267"/>
      <c r="D10" s="312">
        <v>8550</v>
      </c>
      <c r="E10" s="313"/>
      <c r="F10" s="313"/>
      <c r="G10" s="313"/>
      <c r="H10" s="314"/>
      <c r="J10" s="205" t="s">
        <v>43</v>
      </c>
      <c r="K10" s="267"/>
      <c r="L10" s="312">
        <v>11325</v>
      </c>
      <c r="M10" s="313"/>
      <c r="N10" s="313"/>
      <c r="O10" s="313"/>
      <c r="P10" s="314"/>
      <c r="R10" s="205" t="s">
        <v>43</v>
      </c>
      <c r="S10" s="267"/>
      <c r="T10" s="312">
        <v>360</v>
      </c>
      <c r="U10" s="313"/>
      <c r="V10" s="313"/>
      <c r="W10" s="313"/>
      <c r="X10" s="314"/>
    </row>
    <row r="11" spans="1:24" ht="20.100000000000001" customHeight="1">
      <c r="A11" s="45"/>
      <c r="B11" s="205" t="s">
        <v>44</v>
      </c>
      <c r="C11" s="267"/>
      <c r="D11" s="312">
        <v>8550</v>
      </c>
      <c r="E11" s="313"/>
      <c r="F11" s="313"/>
      <c r="G11" s="313"/>
      <c r="H11" s="314"/>
      <c r="J11" s="205" t="s">
        <v>44</v>
      </c>
      <c r="K11" s="267"/>
      <c r="L11" s="312">
        <v>11325</v>
      </c>
      <c r="M11" s="313"/>
      <c r="N11" s="313"/>
      <c r="O11" s="313"/>
      <c r="P11" s="314"/>
      <c r="R11" s="205" t="s">
        <v>44</v>
      </c>
      <c r="S11" s="267"/>
      <c r="T11" s="312">
        <v>360</v>
      </c>
      <c r="U11" s="313"/>
      <c r="V11" s="313"/>
      <c r="W11" s="313"/>
      <c r="X11" s="314"/>
    </row>
    <row r="12" spans="1:24" ht="20.100000000000001" customHeight="1">
      <c r="A12" s="45"/>
      <c r="B12" s="205" t="s">
        <v>45</v>
      </c>
      <c r="C12" s="267"/>
      <c r="D12" s="312">
        <v>8550</v>
      </c>
      <c r="E12" s="313"/>
      <c r="F12" s="313"/>
      <c r="G12" s="313"/>
      <c r="H12" s="314"/>
      <c r="J12" s="205" t="s">
        <v>45</v>
      </c>
      <c r="K12" s="267"/>
      <c r="L12" s="312">
        <v>11325</v>
      </c>
      <c r="M12" s="313"/>
      <c r="N12" s="313"/>
      <c r="O12" s="313"/>
      <c r="P12" s="314"/>
      <c r="R12" s="205" t="s">
        <v>45</v>
      </c>
      <c r="S12" s="267"/>
      <c r="T12" s="312">
        <v>360</v>
      </c>
      <c r="U12" s="313"/>
      <c r="V12" s="313"/>
      <c r="W12" s="313"/>
      <c r="X12" s="314"/>
    </row>
    <row r="13" spans="1:24" ht="20.100000000000001" customHeight="1">
      <c r="A13" s="45"/>
      <c r="B13" s="205" t="s">
        <v>46</v>
      </c>
      <c r="C13" s="267"/>
      <c r="D13" s="312">
        <v>8550</v>
      </c>
      <c r="E13" s="313"/>
      <c r="F13" s="313"/>
      <c r="G13" s="313"/>
      <c r="H13" s="314"/>
      <c r="J13" s="205" t="s">
        <v>46</v>
      </c>
      <c r="K13" s="267"/>
      <c r="L13" s="312">
        <v>11325</v>
      </c>
      <c r="M13" s="313"/>
      <c r="N13" s="313"/>
      <c r="O13" s="313"/>
      <c r="P13" s="314"/>
      <c r="R13" s="205" t="s">
        <v>46</v>
      </c>
      <c r="S13" s="267"/>
      <c r="T13" s="312">
        <v>360</v>
      </c>
      <c r="U13" s="313"/>
      <c r="V13" s="313"/>
      <c r="W13" s="313"/>
      <c r="X13" s="314"/>
    </row>
    <row r="14" spans="1:24" ht="20.100000000000001" customHeight="1">
      <c r="A14" s="45"/>
      <c r="B14" s="205" t="s">
        <v>47</v>
      </c>
      <c r="C14" s="267"/>
      <c r="D14" s="312">
        <v>8550</v>
      </c>
      <c r="E14" s="313"/>
      <c r="F14" s="313"/>
      <c r="G14" s="313"/>
      <c r="H14" s="314"/>
      <c r="J14" s="205" t="s">
        <v>47</v>
      </c>
      <c r="K14" s="267"/>
      <c r="L14" s="312">
        <v>12415</v>
      </c>
      <c r="M14" s="313"/>
      <c r="N14" s="313"/>
      <c r="O14" s="313"/>
      <c r="P14" s="314"/>
      <c r="R14" s="205" t="s">
        <v>47</v>
      </c>
      <c r="S14" s="267"/>
      <c r="T14" s="312">
        <v>360</v>
      </c>
      <c r="U14" s="313"/>
      <c r="V14" s="313"/>
      <c r="W14" s="313"/>
      <c r="X14" s="314"/>
    </row>
    <row r="15" spans="1:24" ht="20.100000000000001" customHeight="1">
      <c r="A15" s="45"/>
      <c r="B15" s="205" t="s">
        <v>48</v>
      </c>
      <c r="C15" s="267"/>
      <c r="D15" s="312">
        <v>8550</v>
      </c>
      <c r="E15" s="313"/>
      <c r="F15" s="313"/>
      <c r="G15" s="313"/>
      <c r="H15" s="314"/>
      <c r="J15" s="205" t="s">
        <v>48</v>
      </c>
      <c r="K15" s="267"/>
      <c r="L15" s="312">
        <v>12415</v>
      </c>
      <c r="M15" s="313"/>
      <c r="N15" s="313"/>
      <c r="O15" s="313"/>
      <c r="P15" s="314"/>
      <c r="R15" s="205" t="s">
        <v>48</v>
      </c>
      <c r="S15" s="267"/>
      <c r="T15" s="312">
        <v>360</v>
      </c>
      <c r="U15" s="313"/>
      <c r="V15" s="313"/>
      <c r="W15" s="313"/>
      <c r="X15" s="314"/>
    </row>
    <row r="16" spans="1:24" ht="20.100000000000001" customHeight="1">
      <c r="A16" s="45"/>
      <c r="B16" s="205" t="s">
        <v>49</v>
      </c>
      <c r="C16" s="267"/>
      <c r="D16" s="312">
        <v>8550</v>
      </c>
      <c r="E16" s="313"/>
      <c r="F16" s="313"/>
      <c r="G16" s="313"/>
      <c r="H16" s="314"/>
      <c r="J16" s="205" t="s">
        <v>49</v>
      </c>
      <c r="K16" s="267"/>
      <c r="L16" s="312">
        <v>12415</v>
      </c>
      <c r="M16" s="313"/>
      <c r="N16" s="313"/>
      <c r="O16" s="313"/>
      <c r="P16" s="314"/>
      <c r="R16" s="205" t="s">
        <v>49</v>
      </c>
      <c r="S16" s="267"/>
      <c r="T16" s="312">
        <v>360</v>
      </c>
      <c r="U16" s="313"/>
      <c r="V16" s="313"/>
      <c r="W16" s="313"/>
      <c r="X16" s="314"/>
    </row>
    <row r="17" spans="1:26" ht="20.100000000000001" customHeight="1">
      <c r="A17" s="45"/>
      <c r="B17" s="205" t="s">
        <v>50</v>
      </c>
      <c r="C17" s="267"/>
      <c r="D17" s="312">
        <v>8550</v>
      </c>
      <c r="E17" s="313"/>
      <c r="F17" s="313"/>
      <c r="G17" s="313"/>
      <c r="H17" s="314"/>
      <c r="J17" s="205" t="s">
        <v>50</v>
      </c>
      <c r="K17" s="267"/>
      <c r="L17" s="312">
        <v>12415</v>
      </c>
      <c r="M17" s="313"/>
      <c r="N17" s="313"/>
      <c r="O17" s="313"/>
      <c r="P17" s="314"/>
      <c r="R17" s="205" t="s">
        <v>50</v>
      </c>
      <c r="S17" s="267"/>
      <c r="T17" s="312">
        <v>360</v>
      </c>
      <c r="U17" s="313"/>
      <c r="V17" s="313"/>
      <c r="W17" s="313"/>
      <c r="X17" s="314"/>
    </row>
    <row r="18" spans="1:26" ht="20.100000000000001" customHeight="1">
      <c r="A18" s="45"/>
      <c r="B18" s="205" t="s">
        <v>51</v>
      </c>
      <c r="C18" s="267"/>
      <c r="D18" s="312">
        <v>8550</v>
      </c>
      <c r="E18" s="313"/>
      <c r="F18" s="313"/>
      <c r="G18" s="313"/>
      <c r="H18" s="314"/>
      <c r="J18" s="205" t="s">
        <v>51</v>
      </c>
      <c r="K18" s="267"/>
      <c r="L18" s="312">
        <v>12415</v>
      </c>
      <c r="M18" s="313"/>
      <c r="N18" s="313"/>
      <c r="O18" s="313"/>
      <c r="P18" s="314"/>
      <c r="R18" s="205" t="s">
        <v>51</v>
      </c>
      <c r="S18" s="267"/>
      <c r="T18" s="312">
        <v>360</v>
      </c>
      <c r="U18" s="313"/>
      <c r="V18" s="313"/>
      <c r="W18" s="313"/>
      <c r="X18" s="314"/>
    </row>
    <row r="19" spans="1:26" ht="20.100000000000001" customHeight="1">
      <c r="A19" s="45"/>
      <c r="B19" s="205" t="s">
        <v>52</v>
      </c>
      <c r="C19" s="267"/>
      <c r="D19" s="312">
        <v>8550</v>
      </c>
      <c r="E19" s="313"/>
      <c r="F19" s="313"/>
      <c r="G19" s="313"/>
      <c r="H19" s="314"/>
      <c r="J19" s="205" t="s">
        <v>52</v>
      </c>
      <c r="K19" s="267"/>
      <c r="L19" s="312">
        <v>12415</v>
      </c>
      <c r="M19" s="313"/>
      <c r="N19" s="313"/>
      <c r="O19" s="313"/>
      <c r="P19" s="314"/>
      <c r="R19" s="205" t="s">
        <v>52</v>
      </c>
      <c r="S19" s="267"/>
      <c r="T19" s="312">
        <v>360</v>
      </c>
      <c r="U19" s="313"/>
      <c r="V19" s="313"/>
      <c r="W19" s="313"/>
      <c r="X19" s="314"/>
    </row>
    <row r="20" spans="1:26" ht="19.5" customHeight="1" thickBot="1">
      <c r="A20" s="45"/>
      <c r="B20" s="205" t="s">
        <v>53</v>
      </c>
      <c r="C20" s="267"/>
      <c r="D20" s="341">
        <v>8550</v>
      </c>
      <c r="E20" s="342"/>
      <c r="F20" s="342"/>
      <c r="G20" s="342"/>
      <c r="H20" s="343"/>
      <c r="J20" s="205" t="s">
        <v>53</v>
      </c>
      <c r="K20" s="267"/>
      <c r="L20" s="341">
        <v>12415</v>
      </c>
      <c r="M20" s="342"/>
      <c r="N20" s="342"/>
      <c r="O20" s="342"/>
      <c r="P20" s="343"/>
      <c r="R20" s="205" t="s">
        <v>53</v>
      </c>
      <c r="S20" s="267"/>
      <c r="T20" s="341">
        <v>360</v>
      </c>
      <c r="U20" s="342"/>
      <c r="V20" s="342"/>
      <c r="W20" s="342"/>
      <c r="X20" s="343"/>
    </row>
    <row r="21" spans="1:26" ht="19.5" customHeight="1" thickTop="1">
      <c r="A21" s="45"/>
      <c r="B21" s="205" t="s">
        <v>54</v>
      </c>
      <c r="C21" s="206"/>
      <c r="D21" s="344">
        <f>SUM(D9:H20)</f>
        <v>102600</v>
      </c>
      <c r="E21" s="345"/>
      <c r="F21" s="345"/>
      <c r="G21" s="345"/>
      <c r="H21" s="346"/>
      <c r="J21" s="205" t="s">
        <v>54</v>
      </c>
      <c r="K21" s="206"/>
      <c r="L21" s="344">
        <f>SUM(L9:P20)</f>
        <v>143530</v>
      </c>
      <c r="M21" s="345"/>
      <c r="N21" s="345"/>
      <c r="O21" s="345"/>
      <c r="P21" s="346"/>
      <c r="R21" s="205" t="s">
        <v>54</v>
      </c>
      <c r="S21" s="206"/>
      <c r="T21" s="344">
        <f>SUM(T9:X20)</f>
        <v>4320</v>
      </c>
      <c r="U21" s="345"/>
      <c r="V21" s="345"/>
      <c r="W21" s="345"/>
      <c r="X21" s="346"/>
    </row>
    <row r="22" spans="1:26" ht="19.5" customHeight="1"/>
    <row r="23" spans="1:26" ht="19.5" customHeight="1" thickBot="1">
      <c r="M23" s="311" t="s">
        <v>59</v>
      </c>
      <c r="N23" s="311"/>
      <c r="O23" s="311"/>
      <c r="Q23" s="311" t="s">
        <v>60</v>
      </c>
      <c r="R23" s="311"/>
      <c r="S23" s="311"/>
      <c r="T23" s="311"/>
    </row>
    <row r="24" spans="1:26" ht="19.5" customHeight="1" thickTop="1">
      <c r="B24" s="340" t="s">
        <v>10</v>
      </c>
      <c r="C24" s="340"/>
      <c r="D24" s="295" t="s">
        <v>80</v>
      </c>
      <c r="E24" s="295"/>
      <c r="F24" s="295"/>
      <c r="G24" s="295"/>
      <c r="H24" s="296">
        <f t="shared" ref="H24:H30" si="0">$D$21</f>
        <v>102600</v>
      </c>
      <c r="I24" s="296"/>
      <c r="J24" s="296"/>
      <c r="K24" s="297"/>
      <c r="L24" s="177" t="s">
        <v>29</v>
      </c>
      <c r="M24" s="348">
        <v>0.45</v>
      </c>
      <c r="N24" s="348"/>
      <c r="O24" s="348"/>
      <c r="P24" s="177" t="s">
        <v>30</v>
      </c>
      <c r="Q24" s="306">
        <f t="shared" ref="Q24:Q30" si="1">ROUNDDOWN(H24*M24,0)</f>
        <v>46170</v>
      </c>
      <c r="R24" s="307"/>
      <c r="S24" s="307"/>
      <c r="T24" s="307"/>
      <c r="U24" s="46" t="s">
        <v>129</v>
      </c>
    </row>
    <row r="25" spans="1:26" ht="19.5" customHeight="1">
      <c r="B25" s="340"/>
      <c r="C25" s="340"/>
      <c r="D25" s="295" t="s">
        <v>56</v>
      </c>
      <c r="E25" s="295"/>
      <c r="F25" s="295"/>
      <c r="G25" s="295"/>
      <c r="H25" s="296">
        <f t="shared" si="0"/>
        <v>102600</v>
      </c>
      <c r="I25" s="296"/>
      <c r="J25" s="296"/>
      <c r="K25" s="297"/>
      <c r="L25" s="177" t="s">
        <v>29</v>
      </c>
      <c r="M25" s="349">
        <v>0</v>
      </c>
      <c r="N25" s="349"/>
      <c r="O25" s="349"/>
      <c r="P25" s="177" t="s">
        <v>30</v>
      </c>
      <c r="Q25" s="306">
        <f>ROUNDDOWN(H25*M25,0)</f>
        <v>0</v>
      </c>
      <c r="R25" s="307"/>
      <c r="S25" s="307"/>
      <c r="T25" s="307"/>
      <c r="U25" s="46" t="s">
        <v>129</v>
      </c>
    </row>
    <row r="26" spans="1:26" ht="19.5" customHeight="1">
      <c r="B26" s="340"/>
      <c r="C26" s="340"/>
      <c r="D26" s="295" t="s">
        <v>57</v>
      </c>
      <c r="E26" s="295"/>
      <c r="F26" s="295"/>
      <c r="G26" s="295"/>
      <c r="H26" s="296">
        <f t="shared" si="0"/>
        <v>102600</v>
      </c>
      <c r="I26" s="296"/>
      <c r="J26" s="296"/>
      <c r="K26" s="297"/>
      <c r="L26" s="177" t="s">
        <v>29</v>
      </c>
      <c r="M26" s="349">
        <v>0</v>
      </c>
      <c r="N26" s="349"/>
      <c r="O26" s="349"/>
      <c r="P26" s="177" t="s">
        <v>30</v>
      </c>
      <c r="Q26" s="306">
        <f t="shared" si="1"/>
        <v>0</v>
      </c>
      <c r="R26" s="307"/>
      <c r="S26" s="307"/>
      <c r="T26" s="307"/>
      <c r="U26" s="46" t="s">
        <v>129</v>
      </c>
    </row>
    <row r="27" spans="1:26" ht="19.5" customHeight="1">
      <c r="B27" s="340"/>
      <c r="C27" s="340"/>
      <c r="D27" s="295" t="s">
        <v>94</v>
      </c>
      <c r="E27" s="295"/>
      <c r="F27" s="295"/>
      <c r="G27" s="295"/>
      <c r="H27" s="296">
        <f t="shared" si="0"/>
        <v>102600</v>
      </c>
      <c r="I27" s="296"/>
      <c r="J27" s="296"/>
      <c r="K27" s="297"/>
      <c r="L27" s="177" t="s">
        <v>29</v>
      </c>
      <c r="M27" s="349">
        <v>0.25</v>
      </c>
      <c r="N27" s="349"/>
      <c r="O27" s="349"/>
      <c r="P27" s="177" t="s">
        <v>30</v>
      </c>
      <c r="Q27" s="306">
        <f t="shared" si="1"/>
        <v>25650</v>
      </c>
      <c r="R27" s="307"/>
      <c r="S27" s="307"/>
      <c r="T27" s="307"/>
      <c r="U27" s="46" t="s">
        <v>132</v>
      </c>
      <c r="V27" s="77"/>
      <c r="W27" s="77"/>
    </row>
    <row r="28" spans="1:26" ht="19.5" customHeight="1">
      <c r="B28" s="340"/>
      <c r="C28" s="340"/>
      <c r="D28" s="308" t="s">
        <v>97</v>
      </c>
      <c r="E28" s="309"/>
      <c r="F28" s="309"/>
      <c r="G28" s="310"/>
      <c r="H28" s="296">
        <f t="shared" si="0"/>
        <v>102600</v>
      </c>
      <c r="I28" s="296"/>
      <c r="J28" s="296"/>
      <c r="K28" s="297"/>
      <c r="L28" s="177" t="s">
        <v>29</v>
      </c>
      <c r="M28" s="349">
        <v>0.09</v>
      </c>
      <c r="N28" s="349"/>
      <c r="O28" s="349"/>
      <c r="P28" s="176" t="s">
        <v>30</v>
      </c>
      <c r="Q28" s="302">
        <f t="shared" si="1"/>
        <v>9234</v>
      </c>
      <c r="R28" s="294"/>
      <c r="S28" s="294"/>
      <c r="T28" s="294"/>
      <c r="U28" s="152" t="s">
        <v>130</v>
      </c>
      <c r="V28" s="82"/>
      <c r="W28" s="82"/>
      <c r="X28" s="30"/>
      <c r="Y28" s="30"/>
    </row>
    <row r="29" spans="1:26" ht="19.5" customHeight="1">
      <c r="B29" s="340"/>
      <c r="C29" s="340"/>
      <c r="D29" s="303" t="s">
        <v>95</v>
      </c>
      <c r="E29" s="304"/>
      <c r="F29" s="304"/>
      <c r="G29" s="305"/>
      <c r="H29" s="296">
        <f t="shared" si="0"/>
        <v>102600</v>
      </c>
      <c r="I29" s="296"/>
      <c r="J29" s="296"/>
      <c r="K29" s="297"/>
      <c r="L29" s="177" t="s">
        <v>29</v>
      </c>
      <c r="M29" s="349">
        <v>0.06</v>
      </c>
      <c r="N29" s="349"/>
      <c r="O29" s="349"/>
      <c r="P29" s="177" t="s">
        <v>30</v>
      </c>
      <c r="Q29" s="293">
        <f t="shared" si="1"/>
        <v>6156</v>
      </c>
      <c r="R29" s="294"/>
      <c r="S29" s="294"/>
      <c r="T29" s="294"/>
      <c r="U29" s="152" t="s">
        <v>131</v>
      </c>
      <c r="V29" s="83"/>
      <c r="W29" s="83"/>
      <c r="X29" s="30"/>
      <c r="Y29" s="30"/>
    </row>
    <row r="30" spans="1:26" ht="19.5" customHeight="1" thickBot="1">
      <c r="B30" s="340"/>
      <c r="C30" s="340"/>
      <c r="D30" s="332" t="s">
        <v>58</v>
      </c>
      <c r="E30" s="333"/>
      <c r="F30" s="333"/>
      <c r="G30" s="334"/>
      <c r="H30" s="296">
        <f t="shared" si="0"/>
        <v>102600</v>
      </c>
      <c r="I30" s="296"/>
      <c r="J30" s="296"/>
      <c r="K30" s="297"/>
      <c r="L30" s="177" t="s">
        <v>29</v>
      </c>
      <c r="M30" s="350">
        <v>0.15</v>
      </c>
      <c r="N30" s="350"/>
      <c r="O30" s="350"/>
      <c r="P30" s="177" t="s">
        <v>30</v>
      </c>
      <c r="Q30" s="338">
        <f t="shared" si="1"/>
        <v>15390</v>
      </c>
      <c r="R30" s="339"/>
      <c r="S30" s="339"/>
      <c r="T30" s="339"/>
      <c r="U30" s="47" t="s">
        <v>83</v>
      </c>
      <c r="V30" s="77"/>
      <c r="W30" s="77"/>
    </row>
    <row r="31" spans="1:26" ht="19.5" customHeight="1" thickTop="1" thickBot="1">
      <c r="B31" s="179"/>
      <c r="C31" s="179"/>
      <c r="D31" s="178"/>
      <c r="E31" s="178"/>
      <c r="F31" s="178"/>
      <c r="G31" s="178"/>
      <c r="H31" s="180"/>
      <c r="I31" s="180"/>
      <c r="J31" s="180"/>
      <c r="K31" s="180"/>
      <c r="L31" s="180"/>
      <c r="M31" s="291">
        <f>SUM(M24:O30)</f>
        <v>0.99999999999999989</v>
      </c>
      <c r="N31" s="291"/>
      <c r="O31" s="291"/>
      <c r="P31" s="330" t="str">
        <f>IF(SUM(M24:O30)=1,"","エラー")</f>
        <v/>
      </c>
      <c r="Q31" s="331"/>
      <c r="R31" s="180"/>
      <c r="S31" s="180"/>
      <c r="T31" s="180"/>
      <c r="U31" s="180"/>
      <c r="V31" s="180"/>
      <c r="W31" s="180"/>
      <c r="X31" s="180"/>
      <c r="Y31" s="180"/>
      <c r="Z31" s="180"/>
    </row>
    <row r="32" spans="1:26" ht="19.5" customHeight="1">
      <c r="M32" s="311" t="s">
        <v>59</v>
      </c>
      <c r="N32" s="311"/>
      <c r="O32" s="311"/>
      <c r="Q32" s="311" t="s">
        <v>60</v>
      </c>
      <c r="R32" s="311"/>
      <c r="S32" s="311"/>
      <c r="T32" s="311"/>
    </row>
    <row r="33" spans="2:26" ht="19.5" customHeight="1">
      <c r="B33" s="340" t="s">
        <v>55</v>
      </c>
      <c r="C33" s="340"/>
      <c r="D33" s="295" t="s">
        <v>80</v>
      </c>
      <c r="E33" s="295"/>
      <c r="F33" s="295"/>
      <c r="G33" s="295"/>
      <c r="H33" s="296">
        <f>$L$21</f>
        <v>143530</v>
      </c>
      <c r="I33" s="296"/>
      <c r="J33" s="296"/>
      <c r="K33" s="297"/>
      <c r="L33" s="80" t="s">
        <v>81</v>
      </c>
      <c r="M33" s="299">
        <f>M24</f>
        <v>0.45</v>
      </c>
      <c r="N33" s="300"/>
      <c r="O33" s="301"/>
      <c r="P33" s="80" t="s">
        <v>30</v>
      </c>
      <c r="Q33" s="306">
        <f t="shared" ref="Q33:Q39" si="2">ROUNDDOWN(H33*M33,0)</f>
        <v>64588</v>
      </c>
      <c r="R33" s="307"/>
      <c r="S33" s="307"/>
      <c r="T33" s="307"/>
      <c r="U33" s="46" t="s">
        <v>129</v>
      </c>
    </row>
    <row r="34" spans="2:26" ht="19.5" customHeight="1">
      <c r="B34" s="340"/>
      <c r="C34" s="340"/>
      <c r="D34" s="295" t="s">
        <v>56</v>
      </c>
      <c r="E34" s="295"/>
      <c r="F34" s="295"/>
      <c r="G34" s="295"/>
      <c r="H34" s="296">
        <f>$L$21</f>
        <v>143530</v>
      </c>
      <c r="I34" s="296"/>
      <c r="J34" s="296"/>
      <c r="K34" s="297"/>
      <c r="L34" s="80" t="s">
        <v>29</v>
      </c>
      <c r="M34" s="299">
        <f>M25</f>
        <v>0</v>
      </c>
      <c r="N34" s="300"/>
      <c r="O34" s="301"/>
      <c r="P34" s="80" t="s">
        <v>30</v>
      </c>
      <c r="Q34" s="306">
        <f t="shared" si="2"/>
        <v>0</v>
      </c>
      <c r="R34" s="307"/>
      <c r="S34" s="307"/>
      <c r="T34" s="307"/>
      <c r="U34" s="46" t="s">
        <v>129</v>
      </c>
    </row>
    <row r="35" spans="2:26" ht="19.5" customHeight="1">
      <c r="B35" s="340"/>
      <c r="C35" s="340"/>
      <c r="D35" s="295" t="s">
        <v>57</v>
      </c>
      <c r="E35" s="295"/>
      <c r="F35" s="295"/>
      <c r="G35" s="295"/>
      <c r="H35" s="296">
        <f t="shared" ref="H35:H39" si="3">$L$21</f>
        <v>143530</v>
      </c>
      <c r="I35" s="296"/>
      <c r="J35" s="296"/>
      <c r="K35" s="297"/>
      <c r="L35" s="80" t="s">
        <v>29</v>
      </c>
      <c r="M35" s="299">
        <f>M26</f>
        <v>0</v>
      </c>
      <c r="N35" s="300"/>
      <c r="O35" s="301"/>
      <c r="P35" s="80" t="s">
        <v>30</v>
      </c>
      <c r="Q35" s="306">
        <f t="shared" si="2"/>
        <v>0</v>
      </c>
      <c r="R35" s="307"/>
      <c r="S35" s="307"/>
      <c r="T35" s="307"/>
      <c r="U35" s="46" t="s">
        <v>129</v>
      </c>
    </row>
    <row r="36" spans="2:26" ht="19.5" customHeight="1">
      <c r="B36" s="340"/>
      <c r="C36" s="340"/>
      <c r="D36" s="295" t="s">
        <v>94</v>
      </c>
      <c r="E36" s="295"/>
      <c r="F36" s="295"/>
      <c r="G36" s="295"/>
      <c r="H36" s="296">
        <f t="shared" si="3"/>
        <v>143530</v>
      </c>
      <c r="I36" s="296"/>
      <c r="J36" s="296"/>
      <c r="K36" s="297"/>
      <c r="L36" s="80" t="s">
        <v>29</v>
      </c>
      <c r="M36" s="299">
        <f>M27</f>
        <v>0.25</v>
      </c>
      <c r="N36" s="300"/>
      <c r="O36" s="301"/>
      <c r="P36" s="80" t="s">
        <v>30</v>
      </c>
      <c r="Q36" s="306">
        <f t="shared" si="2"/>
        <v>35882</v>
      </c>
      <c r="R36" s="307"/>
      <c r="S36" s="307"/>
      <c r="T36" s="307"/>
      <c r="U36" s="46" t="s">
        <v>132</v>
      </c>
      <c r="V36" s="77"/>
      <c r="W36" s="77"/>
    </row>
    <row r="37" spans="2:26" ht="19.5" customHeight="1">
      <c r="B37" s="340"/>
      <c r="C37" s="340"/>
      <c r="D37" s="308" t="s">
        <v>97</v>
      </c>
      <c r="E37" s="309"/>
      <c r="F37" s="309"/>
      <c r="G37" s="310"/>
      <c r="H37" s="296">
        <f t="shared" si="3"/>
        <v>143530</v>
      </c>
      <c r="I37" s="296"/>
      <c r="J37" s="296"/>
      <c r="K37" s="297"/>
      <c r="L37" s="80" t="s">
        <v>29</v>
      </c>
      <c r="M37" s="299">
        <f t="shared" ref="M37:M38" si="4">M28</f>
        <v>0.09</v>
      </c>
      <c r="N37" s="300"/>
      <c r="O37" s="301"/>
      <c r="P37" s="79" t="s">
        <v>30</v>
      </c>
      <c r="Q37" s="302">
        <f t="shared" si="2"/>
        <v>12917</v>
      </c>
      <c r="R37" s="294"/>
      <c r="S37" s="294"/>
      <c r="T37" s="294"/>
      <c r="U37" s="152" t="s">
        <v>130</v>
      </c>
      <c r="V37" s="82"/>
      <c r="W37" s="82"/>
      <c r="X37" s="30"/>
      <c r="Y37" s="30"/>
      <c r="Z37" s="30"/>
    </row>
    <row r="38" spans="2:26" ht="19.5" customHeight="1">
      <c r="B38" s="340"/>
      <c r="C38" s="340"/>
      <c r="D38" s="303" t="s">
        <v>95</v>
      </c>
      <c r="E38" s="304"/>
      <c r="F38" s="304"/>
      <c r="G38" s="305"/>
      <c r="H38" s="296">
        <f t="shared" si="3"/>
        <v>143530</v>
      </c>
      <c r="I38" s="296"/>
      <c r="J38" s="296"/>
      <c r="K38" s="297"/>
      <c r="L38" s="80" t="s">
        <v>29</v>
      </c>
      <c r="M38" s="299">
        <f t="shared" si="4"/>
        <v>0.06</v>
      </c>
      <c r="N38" s="300"/>
      <c r="O38" s="301"/>
      <c r="P38" s="80" t="s">
        <v>30</v>
      </c>
      <c r="Q38" s="293">
        <f t="shared" si="2"/>
        <v>8611</v>
      </c>
      <c r="R38" s="294"/>
      <c r="S38" s="294"/>
      <c r="T38" s="294"/>
      <c r="U38" s="152" t="s">
        <v>131</v>
      </c>
      <c r="V38" s="83"/>
      <c r="W38" s="83"/>
      <c r="X38" s="30"/>
      <c r="Y38" s="30"/>
      <c r="Z38" s="30"/>
    </row>
    <row r="39" spans="2:26" ht="19.5" customHeight="1" thickBot="1">
      <c r="B39" s="340"/>
      <c r="C39" s="340"/>
      <c r="D39" s="332" t="s">
        <v>58</v>
      </c>
      <c r="E39" s="333"/>
      <c r="F39" s="333"/>
      <c r="G39" s="334"/>
      <c r="H39" s="296">
        <f t="shared" si="3"/>
        <v>143530</v>
      </c>
      <c r="I39" s="296"/>
      <c r="J39" s="296"/>
      <c r="K39" s="297"/>
      <c r="L39" s="80" t="s">
        <v>29</v>
      </c>
      <c r="M39" s="335">
        <f>M30</f>
        <v>0.15</v>
      </c>
      <c r="N39" s="336"/>
      <c r="O39" s="337"/>
      <c r="P39" s="80" t="s">
        <v>30</v>
      </c>
      <c r="Q39" s="338">
        <f t="shared" si="2"/>
        <v>21529</v>
      </c>
      <c r="R39" s="339"/>
      <c r="S39" s="339"/>
      <c r="T39" s="339"/>
      <c r="U39" s="47" t="s">
        <v>83</v>
      </c>
      <c r="V39" s="77"/>
      <c r="W39" s="77"/>
    </row>
    <row r="40" spans="2:26" ht="19.5" customHeight="1" thickBot="1">
      <c r="K40" s="42"/>
      <c r="L40" s="42"/>
      <c r="M40" s="291">
        <f>SUM(M33:O39)</f>
        <v>0.99999999999999989</v>
      </c>
      <c r="N40" s="291"/>
      <c r="O40" s="291"/>
      <c r="P40" s="330" t="str">
        <f>IF(SUM(M33:O39)=1,"","エラー")</f>
        <v/>
      </c>
      <c r="Q40" s="331"/>
    </row>
    <row r="41" spans="2:26" ht="19.5" customHeight="1">
      <c r="M41" s="311" t="s">
        <v>59</v>
      </c>
      <c r="N41" s="311"/>
      <c r="O41" s="311"/>
      <c r="Q41" s="311" t="s">
        <v>60</v>
      </c>
      <c r="R41" s="311"/>
      <c r="S41" s="311"/>
      <c r="T41" s="311"/>
    </row>
    <row r="42" spans="2:26" ht="19.5" customHeight="1">
      <c r="B42" s="340" t="s">
        <v>84</v>
      </c>
      <c r="C42" s="340"/>
      <c r="D42" s="295" t="s">
        <v>80</v>
      </c>
      <c r="E42" s="295"/>
      <c r="F42" s="295"/>
      <c r="G42" s="295"/>
      <c r="H42" s="296">
        <f t="shared" ref="H42:H48" si="5">$T$21</f>
        <v>4320</v>
      </c>
      <c r="I42" s="296"/>
      <c r="J42" s="296"/>
      <c r="K42" s="297"/>
      <c r="L42" s="80" t="s">
        <v>29</v>
      </c>
      <c r="M42" s="292">
        <f t="shared" ref="M42:M47" si="6">M33</f>
        <v>0.45</v>
      </c>
      <c r="N42" s="292"/>
      <c r="O42" s="292"/>
      <c r="P42" s="80" t="s">
        <v>30</v>
      </c>
      <c r="Q42" s="306">
        <f t="shared" ref="Q42:Q48" si="7">ROUNDDOWN(H42*M42,0)</f>
        <v>1944</v>
      </c>
      <c r="R42" s="307"/>
      <c r="S42" s="307"/>
      <c r="T42" s="307"/>
      <c r="U42" s="46" t="s">
        <v>129</v>
      </c>
    </row>
    <row r="43" spans="2:26" ht="19.5" customHeight="1">
      <c r="B43" s="340"/>
      <c r="C43" s="340"/>
      <c r="D43" s="295" t="s">
        <v>56</v>
      </c>
      <c r="E43" s="295"/>
      <c r="F43" s="295"/>
      <c r="G43" s="295"/>
      <c r="H43" s="296">
        <f t="shared" si="5"/>
        <v>4320</v>
      </c>
      <c r="I43" s="296"/>
      <c r="J43" s="296"/>
      <c r="K43" s="297"/>
      <c r="L43" s="80" t="s">
        <v>81</v>
      </c>
      <c r="M43" s="292">
        <f t="shared" si="6"/>
        <v>0</v>
      </c>
      <c r="N43" s="292"/>
      <c r="O43" s="292"/>
      <c r="P43" s="80" t="s">
        <v>30</v>
      </c>
      <c r="Q43" s="306">
        <f t="shared" si="7"/>
        <v>0</v>
      </c>
      <c r="R43" s="307"/>
      <c r="S43" s="307"/>
      <c r="T43" s="307"/>
      <c r="U43" s="46" t="s">
        <v>129</v>
      </c>
    </row>
    <row r="44" spans="2:26" ht="19.5" customHeight="1">
      <c r="B44" s="340"/>
      <c r="C44" s="340"/>
      <c r="D44" s="295" t="s">
        <v>57</v>
      </c>
      <c r="E44" s="295"/>
      <c r="F44" s="295"/>
      <c r="G44" s="295"/>
      <c r="H44" s="296">
        <f t="shared" si="5"/>
        <v>4320</v>
      </c>
      <c r="I44" s="296"/>
      <c r="J44" s="296"/>
      <c r="K44" s="297"/>
      <c r="L44" s="80" t="s">
        <v>29</v>
      </c>
      <c r="M44" s="292">
        <f t="shared" si="6"/>
        <v>0</v>
      </c>
      <c r="N44" s="292"/>
      <c r="O44" s="292"/>
      <c r="P44" s="80" t="s">
        <v>30</v>
      </c>
      <c r="Q44" s="306">
        <f t="shared" si="7"/>
        <v>0</v>
      </c>
      <c r="R44" s="307"/>
      <c r="S44" s="307"/>
      <c r="T44" s="307"/>
      <c r="U44" s="46" t="s">
        <v>129</v>
      </c>
    </row>
    <row r="45" spans="2:26" ht="19.5" customHeight="1">
      <c r="B45" s="340"/>
      <c r="C45" s="340"/>
      <c r="D45" s="295" t="s">
        <v>94</v>
      </c>
      <c r="E45" s="295"/>
      <c r="F45" s="295"/>
      <c r="G45" s="295"/>
      <c r="H45" s="296">
        <f t="shared" si="5"/>
        <v>4320</v>
      </c>
      <c r="I45" s="296"/>
      <c r="J45" s="296"/>
      <c r="K45" s="297"/>
      <c r="L45" s="80" t="s">
        <v>29</v>
      </c>
      <c r="M45" s="292">
        <f t="shared" si="6"/>
        <v>0.25</v>
      </c>
      <c r="N45" s="292"/>
      <c r="O45" s="292"/>
      <c r="P45" s="80" t="s">
        <v>30</v>
      </c>
      <c r="Q45" s="306">
        <f t="shared" si="7"/>
        <v>1080</v>
      </c>
      <c r="R45" s="307"/>
      <c r="S45" s="307"/>
      <c r="T45" s="307"/>
      <c r="U45" s="46" t="s">
        <v>132</v>
      </c>
      <c r="V45" s="77"/>
      <c r="W45" s="77"/>
    </row>
    <row r="46" spans="2:26" ht="19.5" customHeight="1">
      <c r="B46" s="340"/>
      <c r="C46" s="340"/>
      <c r="D46" s="308" t="s">
        <v>97</v>
      </c>
      <c r="E46" s="309"/>
      <c r="F46" s="309"/>
      <c r="G46" s="310"/>
      <c r="H46" s="296">
        <f t="shared" si="5"/>
        <v>4320</v>
      </c>
      <c r="I46" s="296"/>
      <c r="J46" s="296"/>
      <c r="K46" s="297"/>
      <c r="L46" s="80" t="s">
        <v>29</v>
      </c>
      <c r="M46" s="292">
        <f t="shared" si="6"/>
        <v>0.09</v>
      </c>
      <c r="N46" s="292"/>
      <c r="O46" s="292"/>
      <c r="P46" s="80" t="s">
        <v>30</v>
      </c>
      <c r="Q46" s="293">
        <f t="shared" si="7"/>
        <v>388</v>
      </c>
      <c r="R46" s="294"/>
      <c r="S46" s="294"/>
      <c r="T46" s="294"/>
      <c r="U46" s="152" t="s">
        <v>130</v>
      </c>
      <c r="V46" s="82"/>
      <c r="W46" s="82"/>
      <c r="X46" s="30"/>
      <c r="Y46" s="30"/>
      <c r="Z46" s="30"/>
    </row>
    <row r="47" spans="2:26" ht="19.5" customHeight="1">
      <c r="B47" s="340"/>
      <c r="C47" s="340"/>
      <c r="D47" s="303" t="s">
        <v>95</v>
      </c>
      <c r="E47" s="304"/>
      <c r="F47" s="304"/>
      <c r="G47" s="305"/>
      <c r="H47" s="296">
        <f t="shared" si="5"/>
        <v>4320</v>
      </c>
      <c r="I47" s="296"/>
      <c r="J47" s="296"/>
      <c r="K47" s="297"/>
      <c r="L47" s="80" t="s">
        <v>29</v>
      </c>
      <c r="M47" s="292">
        <f t="shared" si="6"/>
        <v>0.06</v>
      </c>
      <c r="N47" s="292"/>
      <c r="O47" s="292"/>
      <c r="P47" s="80" t="s">
        <v>30</v>
      </c>
      <c r="Q47" s="293">
        <f t="shared" si="7"/>
        <v>259</v>
      </c>
      <c r="R47" s="294"/>
      <c r="S47" s="294"/>
      <c r="T47" s="294"/>
      <c r="U47" s="152" t="s">
        <v>131</v>
      </c>
      <c r="V47" s="83"/>
      <c r="W47" s="83"/>
      <c r="X47" s="30"/>
      <c r="Y47" s="30"/>
      <c r="Z47" s="30"/>
    </row>
    <row r="48" spans="2:26" ht="19.5" customHeight="1" thickBot="1">
      <c r="B48" s="340"/>
      <c r="C48" s="340"/>
      <c r="D48" s="332" t="s">
        <v>58</v>
      </c>
      <c r="E48" s="333"/>
      <c r="F48" s="333"/>
      <c r="G48" s="334"/>
      <c r="H48" s="296">
        <f t="shared" si="5"/>
        <v>4320</v>
      </c>
      <c r="I48" s="296"/>
      <c r="J48" s="296"/>
      <c r="K48" s="297"/>
      <c r="L48" s="80" t="s">
        <v>29</v>
      </c>
      <c r="M48" s="292">
        <f>M39</f>
        <v>0.15</v>
      </c>
      <c r="N48" s="292"/>
      <c r="O48" s="292"/>
      <c r="P48" s="80" t="s">
        <v>30</v>
      </c>
      <c r="Q48" s="338">
        <f t="shared" si="7"/>
        <v>648</v>
      </c>
      <c r="R48" s="339"/>
      <c r="S48" s="339"/>
      <c r="T48" s="339"/>
      <c r="U48" s="47" t="s">
        <v>83</v>
      </c>
      <c r="V48" s="77"/>
      <c r="W48" s="77"/>
    </row>
    <row r="49" spans="2:25" ht="19.5" customHeight="1" thickBot="1">
      <c r="K49" s="42"/>
      <c r="L49" s="42"/>
      <c r="M49" s="291">
        <f>SUM(M42:O48)</f>
        <v>0.99999999999999989</v>
      </c>
      <c r="N49" s="291"/>
      <c r="O49" s="291"/>
      <c r="P49" s="330" t="str">
        <f>IF(SUM(M42:O48)=1,"","エラー")</f>
        <v/>
      </c>
      <c r="Q49" s="331"/>
    </row>
    <row r="50" spans="2:25" ht="19.5" customHeight="1">
      <c r="B50" s="298" t="s">
        <v>135</v>
      </c>
      <c r="C50" s="298"/>
      <c r="D50" s="298"/>
      <c r="E50" s="298"/>
      <c r="F50" s="298"/>
      <c r="G50" s="298"/>
      <c r="H50" s="298"/>
      <c r="I50" s="298"/>
      <c r="J50" s="298"/>
      <c r="K50" s="298"/>
      <c r="L50" s="298"/>
      <c r="M50" s="298"/>
      <c r="N50" s="298"/>
      <c r="O50" s="298"/>
      <c r="P50" s="298"/>
      <c r="Q50" s="298"/>
      <c r="R50" s="298"/>
      <c r="S50" s="298"/>
      <c r="T50" s="298"/>
      <c r="U50" s="298"/>
      <c r="V50" s="298"/>
      <c r="W50" s="298"/>
      <c r="X50" s="298"/>
      <c r="Y50" s="298"/>
    </row>
    <row r="51" spans="2:25" ht="19.5" customHeight="1">
      <c r="B51" s="298"/>
      <c r="C51" s="298"/>
      <c r="D51" s="298"/>
      <c r="E51" s="298"/>
      <c r="F51" s="298"/>
      <c r="G51" s="298"/>
      <c r="H51" s="298"/>
      <c r="I51" s="298"/>
      <c r="J51" s="298"/>
      <c r="K51" s="298"/>
      <c r="L51" s="298"/>
      <c r="M51" s="298"/>
      <c r="N51" s="298"/>
      <c r="O51" s="298"/>
      <c r="P51" s="298"/>
      <c r="Q51" s="298"/>
      <c r="R51" s="298"/>
      <c r="S51" s="298"/>
      <c r="T51" s="298"/>
      <c r="U51" s="298"/>
      <c r="V51" s="298"/>
      <c r="W51" s="298"/>
      <c r="X51" s="298"/>
      <c r="Y51" s="298"/>
    </row>
    <row r="52" spans="2:25" ht="19.5" customHeight="1">
      <c r="B52" s="298"/>
      <c r="C52" s="298"/>
      <c r="D52" s="298"/>
      <c r="E52" s="298"/>
      <c r="F52" s="298"/>
      <c r="G52" s="298"/>
      <c r="H52" s="298"/>
      <c r="I52" s="298"/>
      <c r="J52" s="298"/>
      <c r="K52" s="298"/>
      <c r="L52" s="298"/>
      <c r="M52" s="298"/>
      <c r="N52" s="298"/>
      <c r="O52" s="298"/>
      <c r="P52" s="298"/>
      <c r="Q52" s="298"/>
      <c r="R52" s="298"/>
      <c r="S52" s="298"/>
      <c r="T52" s="298"/>
      <c r="U52" s="298"/>
      <c r="V52" s="298"/>
      <c r="W52" s="298"/>
      <c r="X52" s="298"/>
      <c r="Y52" s="298"/>
    </row>
    <row r="53" spans="2:25" ht="19.5" customHeight="1">
      <c r="B53" s="298"/>
      <c r="C53" s="298"/>
      <c r="D53" s="298"/>
      <c r="E53" s="298"/>
      <c r="F53" s="298"/>
      <c r="G53" s="298"/>
      <c r="H53" s="298"/>
      <c r="I53" s="298"/>
      <c r="J53" s="298"/>
      <c r="K53" s="298"/>
      <c r="L53" s="298"/>
      <c r="M53" s="298"/>
      <c r="N53" s="298"/>
      <c r="O53" s="298"/>
      <c r="P53" s="298"/>
      <c r="Q53" s="298"/>
      <c r="R53" s="298"/>
      <c r="S53" s="298"/>
      <c r="T53" s="298"/>
      <c r="U53" s="298"/>
      <c r="V53" s="298"/>
      <c r="W53" s="298"/>
      <c r="X53" s="298"/>
      <c r="Y53" s="298"/>
    </row>
    <row r="54" spans="2:25" ht="19.5" customHeight="1"/>
    <row r="55" spans="2:25" ht="9.75" customHeight="1"/>
    <row r="56" spans="2:25" ht="19.5" customHeight="1"/>
    <row r="57" spans="2:25" ht="19.5" customHeight="1"/>
    <row r="58" spans="2:25" ht="19.5" customHeight="1"/>
    <row r="59" spans="2:25" ht="19.5" customHeight="1"/>
    <row r="60" spans="2:25" ht="19.5" customHeight="1"/>
    <row r="61" spans="2:25" ht="19.5" customHeight="1"/>
    <row r="62" spans="2:25" ht="19.5" customHeight="1"/>
    <row r="63" spans="2:25" ht="19.5" customHeight="1"/>
    <row r="64" spans="2:25" ht="19.5" customHeight="1"/>
    <row r="65" ht="19.5" customHeight="1"/>
    <row r="66" ht="19.5" customHeight="1"/>
    <row r="67" ht="19.5" customHeight="1"/>
    <row r="68" ht="19.5" customHeight="1"/>
    <row r="69" ht="19.5" customHeight="1"/>
    <row r="70" ht="19.5" customHeight="1"/>
    <row r="71" ht="19.5" customHeight="1"/>
    <row r="72" ht="19.5" customHeight="1"/>
    <row r="73" ht="19.5" customHeight="1"/>
  </sheetData>
  <mergeCells count="181">
    <mergeCell ref="P49:Q49"/>
    <mergeCell ref="H29:K29"/>
    <mergeCell ref="M29:O29"/>
    <mergeCell ref="Q29:T29"/>
    <mergeCell ref="D30:G30"/>
    <mergeCell ref="H30:K30"/>
    <mergeCell ref="M30:O30"/>
    <mergeCell ref="Q30:T30"/>
    <mergeCell ref="M31:O31"/>
    <mergeCell ref="P31:Q31"/>
    <mergeCell ref="M44:O44"/>
    <mergeCell ref="Q44:T44"/>
    <mergeCell ref="M45:O45"/>
    <mergeCell ref="M42:O42"/>
    <mergeCell ref="Q42:T42"/>
    <mergeCell ref="D43:G43"/>
    <mergeCell ref="H43:K43"/>
    <mergeCell ref="D38:G38"/>
    <mergeCell ref="H38:K38"/>
    <mergeCell ref="Q38:T38"/>
    <mergeCell ref="D39:G39"/>
    <mergeCell ref="H39:K39"/>
    <mergeCell ref="M39:O39"/>
    <mergeCell ref="Q39:T39"/>
    <mergeCell ref="B24:C30"/>
    <mergeCell ref="D24:G24"/>
    <mergeCell ref="H24:K24"/>
    <mergeCell ref="M24:O24"/>
    <mergeCell ref="Q24:T24"/>
    <mergeCell ref="D25:G25"/>
    <mergeCell ref="H25:K25"/>
    <mergeCell ref="M25:O25"/>
    <mergeCell ref="Q25:T25"/>
    <mergeCell ref="D26:G26"/>
    <mergeCell ref="H26:K26"/>
    <mergeCell ref="M26:O26"/>
    <mergeCell ref="Q26:T26"/>
    <mergeCell ref="D27:G27"/>
    <mergeCell ref="H27:K27"/>
    <mergeCell ref="M27:O27"/>
    <mergeCell ref="Q27:T27"/>
    <mergeCell ref="D28:G28"/>
    <mergeCell ref="H28:K28"/>
    <mergeCell ref="M28:O28"/>
    <mergeCell ref="Q28:T28"/>
    <mergeCell ref="D29:G29"/>
    <mergeCell ref="B21:C21"/>
    <mergeCell ref="D21:H21"/>
    <mergeCell ref="B7:H8"/>
    <mergeCell ref="B9:C9"/>
    <mergeCell ref="D9:H9"/>
    <mergeCell ref="B10:C10"/>
    <mergeCell ref="D10:H10"/>
    <mergeCell ref="B11:C11"/>
    <mergeCell ref="D11:H11"/>
    <mergeCell ref="B12:C12"/>
    <mergeCell ref="D12:H12"/>
    <mergeCell ref="D14:H14"/>
    <mergeCell ref="B15:C15"/>
    <mergeCell ref="D15:H15"/>
    <mergeCell ref="B16:C16"/>
    <mergeCell ref="D16:H16"/>
    <mergeCell ref="B17:C17"/>
    <mergeCell ref="D17:H17"/>
    <mergeCell ref="B18:C18"/>
    <mergeCell ref="D18:H18"/>
    <mergeCell ref="B13:C13"/>
    <mergeCell ref="D13:H13"/>
    <mergeCell ref="B14:C14"/>
    <mergeCell ref="B19:C19"/>
    <mergeCell ref="R7:X8"/>
    <mergeCell ref="J7:P8"/>
    <mergeCell ref="J9:K9"/>
    <mergeCell ref="L9:P9"/>
    <mergeCell ref="J10:K10"/>
    <mergeCell ref="L10:P10"/>
    <mergeCell ref="J11:K11"/>
    <mergeCell ref="L11:P11"/>
    <mergeCell ref="J12:K12"/>
    <mergeCell ref="L12:P12"/>
    <mergeCell ref="R9:S9"/>
    <mergeCell ref="T9:X9"/>
    <mergeCell ref="R10:S10"/>
    <mergeCell ref="T10:X10"/>
    <mergeCell ref="R11:S11"/>
    <mergeCell ref="T11:X11"/>
    <mergeCell ref="T14:X14"/>
    <mergeCell ref="T13:X13"/>
    <mergeCell ref="T12:X12"/>
    <mergeCell ref="T16:X16"/>
    <mergeCell ref="T15:X15"/>
    <mergeCell ref="T21:X21"/>
    <mergeCell ref="T17:X17"/>
    <mergeCell ref="L13:P13"/>
    <mergeCell ref="L14:P14"/>
    <mergeCell ref="L15:P15"/>
    <mergeCell ref="L16:P16"/>
    <mergeCell ref="R17:S17"/>
    <mergeCell ref="R15:S15"/>
    <mergeCell ref="R16:S16"/>
    <mergeCell ref="R18:S18"/>
    <mergeCell ref="T18:X18"/>
    <mergeCell ref="T20:X20"/>
    <mergeCell ref="R21:S21"/>
    <mergeCell ref="B33:C39"/>
    <mergeCell ref="P40:Q40"/>
    <mergeCell ref="Q41:T41"/>
    <mergeCell ref="B42:C48"/>
    <mergeCell ref="D42:G42"/>
    <mergeCell ref="H42:K42"/>
    <mergeCell ref="M43:O43"/>
    <mergeCell ref="Q43:T43"/>
    <mergeCell ref="M41:O41"/>
    <mergeCell ref="D45:G45"/>
    <mergeCell ref="H45:K45"/>
    <mergeCell ref="Q45:T45"/>
    <mergeCell ref="D46:G46"/>
    <mergeCell ref="H46:K46"/>
    <mergeCell ref="M46:O46"/>
    <mergeCell ref="Q46:T46"/>
    <mergeCell ref="D47:G47"/>
    <mergeCell ref="H47:K47"/>
    <mergeCell ref="M47:O47"/>
    <mergeCell ref="Q47:T47"/>
    <mergeCell ref="D48:G48"/>
    <mergeCell ref="D44:G44"/>
    <mergeCell ref="H44:K44"/>
    <mergeCell ref="D34:G34"/>
    <mergeCell ref="M34:O34"/>
    <mergeCell ref="Q34:T34"/>
    <mergeCell ref="D35:G35"/>
    <mergeCell ref="M40:O40"/>
    <mergeCell ref="D37:G37"/>
    <mergeCell ref="H37:K37"/>
    <mergeCell ref="M37:O37"/>
    <mergeCell ref="Q37:T37"/>
    <mergeCell ref="M38:O38"/>
    <mergeCell ref="H35:K35"/>
    <mergeCell ref="M35:O35"/>
    <mergeCell ref="Q35:T35"/>
    <mergeCell ref="D36:G36"/>
    <mergeCell ref="H36:K36"/>
    <mergeCell ref="M36:O36"/>
    <mergeCell ref="Q36:T36"/>
    <mergeCell ref="D33:G33"/>
    <mergeCell ref="H33:K33"/>
    <mergeCell ref="M33:O33"/>
    <mergeCell ref="Q33:T33"/>
    <mergeCell ref="D19:H19"/>
    <mergeCell ref="D20:H20"/>
    <mergeCell ref="M23:O23"/>
    <mergeCell ref="Q23:T23"/>
    <mergeCell ref="B50:Y53"/>
    <mergeCell ref="B20:C20"/>
    <mergeCell ref="H48:K48"/>
    <mergeCell ref="M48:O48"/>
    <mergeCell ref="Q48:T48"/>
    <mergeCell ref="M49:O49"/>
    <mergeCell ref="M32:O32"/>
    <mergeCell ref="Q32:T32"/>
    <mergeCell ref="J19:K19"/>
    <mergeCell ref="L19:P19"/>
    <mergeCell ref="J20:K20"/>
    <mergeCell ref="L20:P20"/>
    <mergeCell ref="T19:X19"/>
    <mergeCell ref="R20:S20"/>
    <mergeCell ref="R19:S19"/>
    <mergeCell ref="H34:K34"/>
    <mergeCell ref="J15:K15"/>
    <mergeCell ref="J16:K16"/>
    <mergeCell ref="R12:S12"/>
    <mergeCell ref="R13:S13"/>
    <mergeCell ref="R14:S14"/>
    <mergeCell ref="J13:K13"/>
    <mergeCell ref="J14:K14"/>
    <mergeCell ref="J21:K21"/>
    <mergeCell ref="L21:P21"/>
    <mergeCell ref="J17:K17"/>
    <mergeCell ref="L17:P17"/>
    <mergeCell ref="L18:P18"/>
    <mergeCell ref="J18:K18"/>
  </mergeCells>
  <phoneticPr fontId="3"/>
  <dataValidations count="1">
    <dataValidation imeMode="halfAlpha" allowBlank="1" showInputMessage="1" showErrorMessage="1" sqref="T9:T20 L9:L20 D9:D20" xr:uid="{00000000-0002-0000-0400-000000000000}"/>
  </dataValidations>
  <pageMargins left="0.70866141732283472" right="0.70866141732283472" top="0.74803149606299213" bottom="0.74803149606299213" header="0.31496062992125984" footer="0.31496062992125984"/>
  <pageSetup paperSize="9" scale="77" orientation="portrait" r:id="rId1"/>
  <headerFooter>
    <oddHeader>&amp;C人件費算出表（国民年金・給付金統合）</oddHeader>
    <oddFooter>&amp;R&amp;A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tabColor rgb="FFFFFF00"/>
  </sheetPr>
  <dimension ref="A1:S23"/>
  <sheetViews>
    <sheetView showGridLines="0" view="pageBreakPreview" zoomScale="85" zoomScaleNormal="100" zoomScaleSheetLayoutView="85" zoomScalePageLayoutView="62" workbookViewId="0">
      <selection activeCell="T24" sqref="T24"/>
    </sheetView>
  </sheetViews>
  <sheetFormatPr defaultColWidth="9" defaultRowHeight="11.25"/>
  <cols>
    <col min="1" max="1" width="10.5" style="2" customWidth="1"/>
    <col min="2" max="15" width="8.875" style="2" customWidth="1"/>
    <col min="16" max="16" width="9.75" style="2" customWidth="1"/>
    <col min="17" max="18" width="8.875" style="2" customWidth="1"/>
    <col min="19" max="19" width="4.875" style="2" customWidth="1"/>
    <col min="20" max="16384" width="9" style="2"/>
  </cols>
  <sheetData>
    <row r="1" spans="1:19" ht="33.75" customHeight="1">
      <c r="A1" s="1" t="s">
        <v>0</v>
      </c>
      <c r="B1" s="352" t="s">
        <v>118</v>
      </c>
      <c r="C1" s="352"/>
      <c r="D1" s="352"/>
      <c r="E1" s="352"/>
      <c r="F1" s="352"/>
      <c r="G1" s="352"/>
      <c r="H1" s="352"/>
      <c r="I1" s="352"/>
      <c r="J1" s="352"/>
      <c r="K1" s="352"/>
      <c r="L1" s="352"/>
      <c r="M1" s="352"/>
      <c r="N1" s="352"/>
      <c r="O1" s="352"/>
      <c r="P1" s="352"/>
      <c r="Q1" s="352"/>
      <c r="R1" s="352"/>
    </row>
    <row r="2" spans="1:19" ht="37.5" customHeight="1">
      <c r="A2" s="1"/>
      <c r="B2" s="353"/>
      <c r="C2" s="353"/>
      <c r="D2" s="353"/>
      <c r="E2" s="353"/>
      <c r="F2" s="353"/>
      <c r="G2" s="353"/>
      <c r="H2" s="353"/>
      <c r="I2" s="353"/>
      <c r="J2" s="353"/>
      <c r="K2" s="353"/>
      <c r="L2" s="353"/>
      <c r="M2" s="353"/>
      <c r="N2" s="353"/>
      <c r="O2" s="353"/>
      <c r="P2" s="353"/>
      <c r="Q2" s="353"/>
      <c r="R2" s="353"/>
    </row>
    <row r="3" spans="1:19" ht="24.75" customHeight="1">
      <c r="A3" s="87"/>
      <c r="B3" s="88" t="s">
        <v>1</v>
      </c>
      <c r="C3" s="88" t="s">
        <v>2</v>
      </c>
      <c r="D3" s="88" t="s">
        <v>3</v>
      </c>
      <c r="E3" s="88" t="s">
        <v>41</v>
      </c>
      <c r="F3" s="88" t="s">
        <v>4</v>
      </c>
      <c r="G3" s="89" t="s">
        <v>5</v>
      </c>
      <c r="H3" s="88" t="s">
        <v>6</v>
      </c>
      <c r="I3" s="88" t="s">
        <v>7</v>
      </c>
      <c r="J3" s="88" t="s">
        <v>8</v>
      </c>
      <c r="K3" s="88" t="s">
        <v>9</v>
      </c>
      <c r="L3" s="89" t="s">
        <v>10</v>
      </c>
      <c r="M3" s="90" t="s">
        <v>11</v>
      </c>
      <c r="N3" s="89" t="s">
        <v>12</v>
      </c>
      <c r="O3" s="90" t="s">
        <v>13</v>
      </c>
      <c r="P3" s="90" t="s">
        <v>85</v>
      </c>
      <c r="Q3" s="88" t="s">
        <v>14</v>
      </c>
      <c r="R3" s="88" t="s">
        <v>15</v>
      </c>
    </row>
    <row r="4" spans="1:19" s="3" customFormat="1" ht="30" customHeight="1">
      <c r="A4" s="95" t="s">
        <v>15</v>
      </c>
      <c r="B4" s="91">
        <f>'シート5-1（兼任1-5）'!C4+'シート5-1（兼任1-5）'!C14+'シート5-1（兼任1-5）'!C24+'シート5-1（兼任1-5）'!C34+'シート5-1（兼任1-5）'!C44+'シート5-2（兼任6-10）'!C4+'シート5-2（兼任6-10）'!C14+'シート5-2（兼任6-10）'!C24+'シート5-2（兼任6-10）'!C34+'シート5-2（兼任6-10）'!C44+'シート5-3（兼任11-15）'!C4+'シート5-3（兼任11-15）'!C14+'シート5-3（兼任11-15）'!C24+'シート5-3（兼任11-15）'!C34+'シート5-3（兼任11-15）'!C44+'シート5-4（兼任16-20）'!C4+'シート5-4（兼任16-20）'!C14+'シート5-4（兼任16-20）'!C24+'シート5-4（兼任16-20）'!C34+'シート5-4（兼任16-20）'!C44+'シート5-5（兼任21-25）'!C4+'シート5-5（兼任21-25）'!C14+'シート5-5（兼任21-25）'!C24+'シート5-5（兼任21-25）'!C34+'シート5-5（兼任21-25）'!C44+'シート5-6（兼任26-30）'!C4+'シート5-6（兼任26-30）'!C14+'シート5-6（兼任26-30）'!C24+'シート5-6（兼任26-30）'!C34+'シート5-6（兼任26-30）'!C44</f>
        <v>18188026</v>
      </c>
      <c r="C4" s="91">
        <f>'シート5-1（兼任1-5）'!D4+'シート5-1（兼任1-5）'!D14+'シート5-1（兼任1-5）'!D24+'シート5-1（兼任1-5）'!D34+'シート5-1（兼任1-5）'!D44+'シート5-2（兼任6-10）'!D4+'シート5-2（兼任6-10）'!D14+'シート5-2（兼任6-10）'!D24+'シート5-2（兼任6-10）'!D34+'シート5-2（兼任6-10）'!D44+'シート5-3（兼任11-15）'!D4+'シート5-3（兼任11-15）'!D14+'シート5-3（兼任11-15）'!D24+'シート5-3（兼任11-15）'!D34+'シート5-3（兼任11-15）'!D44+'シート5-4（兼任16-20）'!D4+'シート5-4（兼任16-20）'!D14+'シート5-4（兼任16-20）'!D24+'シート5-4（兼任16-20）'!D34+'シート5-4（兼任16-20）'!D44+'シート5-5（兼任21-25）'!D4+'シート5-5（兼任21-25）'!D14+'シート5-5（兼任21-25）'!D24+'シート5-5（兼任21-25）'!D34+'シート5-5（兼任21-25）'!D44+'シート5-6（兼任26-30）'!D4+'シート5-6（兼任26-30）'!D14+'シート5-6（兼任26-30）'!D24+'シート5-6（兼任26-30）'!D34+'シート5-6（兼任26-30）'!D44</f>
        <v>702000</v>
      </c>
      <c r="D4" s="91">
        <f>'シート5-1（兼任1-5）'!E4+'シート5-1（兼任1-5）'!E14+'シート5-1（兼任1-5）'!E24+'シート5-1（兼任1-5）'!E34+'シート5-1（兼任1-5）'!E44+'シート5-2（兼任6-10）'!E4+'シート5-2（兼任6-10）'!E14+'シート5-2（兼任6-10）'!E24+'シート5-2（兼任6-10）'!E34+'シート5-2（兼任6-10）'!E44+'シート5-3（兼任11-15）'!E4+'シート5-3（兼任11-15）'!E14+'シート5-3（兼任11-15）'!E24+'シート5-3（兼任11-15）'!E34+'シート5-3（兼任11-15）'!E44+'シート5-4（兼任16-20）'!E4+'シート5-4（兼任16-20）'!E14+'シート5-4（兼任16-20）'!E24+'シート5-4（兼任16-20）'!E34+'シート5-4（兼任16-20）'!E44+'シート5-5（兼任21-25）'!E4+'シート5-5（兼任21-25）'!E14+'シート5-5（兼任21-25）'!E24+'シート5-5（兼任21-25）'!E34+'シート5-5（兼任21-25）'!E44+'シート5-6（兼任26-30）'!E4+'シート5-6（兼任26-30）'!E14+'シート5-6（兼任26-30）'!E24+'シート5-6（兼任26-30）'!E34+'シート5-6（兼任26-30）'!E44</f>
        <v>0</v>
      </c>
      <c r="E4" s="91">
        <f>'シート5-1（兼任1-5）'!F4+'シート5-1（兼任1-5）'!F14+'シート5-1（兼任1-5）'!F24+'シート5-1（兼任1-5）'!F34+'シート5-1（兼任1-5）'!F44+'シート5-2（兼任6-10）'!F4+'シート5-2（兼任6-10）'!F14+'シート5-2（兼任6-10）'!F24+'シート5-2（兼任6-10）'!F34+'シート5-2（兼任6-10）'!F44+'シート5-3（兼任11-15）'!F4+'シート5-3（兼任11-15）'!F14+'シート5-3（兼任11-15）'!F24+'シート5-3（兼任11-15）'!F34+'シート5-3（兼任11-15）'!F44+'シート5-4（兼任16-20）'!F4+'シート5-4（兼任16-20）'!F14+'シート5-4（兼任16-20）'!F24+'シート5-4（兼任16-20）'!F34+'シート5-4（兼任16-20）'!F44+'シート5-5（兼任21-25）'!F4+'シート5-5（兼任21-25）'!F14+'シート5-5（兼任21-25）'!F24+'シート5-5（兼任21-25）'!F34+'シート5-5（兼任21-25）'!F44+'シート5-6（兼任26-30）'!F4+'シート5-6（兼任26-30）'!F14+'シート5-6（兼任26-30）'!F24+'シート5-6（兼任26-30）'!F34+'シート5-6（兼任26-30）'!F44</f>
        <v>613452</v>
      </c>
      <c r="F4" s="91">
        <f>'シート5-1（兼任1-5）'!G4+'シート5-1（兼任1-5）'!G14+'シート5-1（兼任1-5）'!G24+'シート5-1（兼任1-5）'!G34+'シート5-1（兼任1-5）'!G44+'シート5-2（兼任6-10）'!G4+'シート5-2（兼任6-10）'!G14+'シート5-2（兼任6-10）'!G24+'シート5-2（兼任6-10）'!G34+'シート5-2（兼任6-10）'!G44+'シート5-3（兼任11-15）'!G4+'シート5-3（兼任11-15）'!G14+'シート5-3（兼任11-15）'!G24+'シート5-3（兼任11-15）'!G34+'シート5-3（兼任11-15）'!G44+'シート5-4（兼任16-20）'!G4+'シート5-4（兼任16-20）'!G14+'シート5-4（兼任16-20）'!G24+'シート5-4（兼任16-20）'!G34+'シート5-4（兼任16-20）'!G44+'シート5-5（兼任21-25）'!G4+'シート5-5（兼任21-25）'!G14+'シート5-5（兼任21-25）'!G24+'シート5-5（兼任21-25）'!G34+'シート5-5（兼任21-25）'!G44+'シート5-6（兼任26-30）'!G4+'シート5-6（兼任26-30）'!G14+'シート5-6（兼任26-30）'!G24+'シート5-6（兼任26-30）'!G34+'シート5-6（兼任26-30）'!G44</f>
        <v>240000</v>
      </c>
      <c r="G4" s="91">
        <f>'シート5-1（兼任1-5）'!H4+'シート5-1（兼任1-5）'!H14+'シート5-1（兼任1-5）'!H24+'シート5-1（兼任1-5）'!H34+'シート5-1（兼任1-5）'!H44+'シート5-2（兼任6-10）'!H4+'シート5-2（兼任6-10）'!H14+'シート5-2（兼任6-10）'!H24+'シート5-2（兼任6-10）'!H34+'シート5-2（兼任6-10）'!H44+'シート5-3（兼任11-15）'!H4+'シート5-3（兼任11-15）'!H14+'シート5-3（兼任11-15）'!H24+'シート5-3（兼任11-15）'!H34+'シート5-3（兼任11-15）'!H44+'シート5-4（兼任16-20）'!H4+'シート5-4（兼任16-20）'!H14+'シート5-4（兼任16-20）'!H24+'シート5-4（兼任16-20）'!H34+'シート5-4（兼任16-20）'!H44+'シート5-5（兼任21-25）'!H4+'シート5-5（兼任21-25）'!H14+'シート5-5（兼任21-25）'!H24+'シート5-5（兼任21-25）'!H34+'シート5-5（兼任21-25）'!H44+'シート5-6（兼任26-30）'!H4+'シート5-6（兼任26-30）'!H14+'シート5-6（兼任26-30）'!H24+'シート5-6（兼任26-30）'!H34+'シート5-6（兼任26-30）'!H44</f>
        <v>6830163</v>
      </c>
      <c r="H4" s="91">
        <f>'シート5-1（兼任1-5）'!I4+'シート5-1（兼任1-5）'!I14+'シート5-1（兼任1-5）'!I24+'シート5-1（兼任1-5）'!I34+'シート5-1（兼任1-5）'!I44+'シート5-2（兼任6-10）'!I4+'シート5-2（兼任6-10）'!I14+'シート5-2（兼任6-10）'!I24+'シート5-2（兼任6-10）'!I34+'シート5-2（兼任6-10）'!I44+'シート5-3（兼任11-15）'!I4+'シート5-3（兼任11-15）'!I14+'シート5-3（兼任11-15）'!I24+'シート5-3（兼任11-15）'!I34+'シート5-3（兼任11-15）'!I44+'シート5-4（兼任16-20）'!I4+'シート5-4（兼任16-20）'!I14+'シート5-4（兼任16-20）'!I24+'シート5-4（兼任16-20）'!I34+'シート5-4（兼任16-20）'!I44+'シート5-5（兼任21-25）'!I4+'シート5-5（兼任21-25）'!I14+'シート5-5（兼任21-25）'!I24+'シート5-5（兼任21-25）'!I34+'シート5-5（兼任21-25）'!I44+'シート5-6（兼任26-30）'!I4+'シート5-6（兼任26-30）'!I14+'シート5-6（兼任26-30）'!I24+'シート5-6（兼任26-30）'!I34+'シート5-6（兼任26-30）'!I44</f>
        <v>457700</v>
      </c>
      <c r="I4" s="91">
        <f>'シート5-1（兼任1-5）'!J4+'シート5-1（兼任1-5）'!J14+'シート5-1（兼任1-5）'!J24+'シート5-1（兼任1-5）'!J34+'シート5-1（兼任1-5）'!J44+'シート5-2（兼任6-10）'!J4+'シート5-2（兼任6-10）'!J14+'シート5-2（兼任6-10）'!J24+'シート5-2（兼任6-10）'!J34+'シート5-2（兼任6-10）'!J44+'シート5-3（兼任11-15）'!J4+'シート5-3（兼任11-15）'!J14+'シート5-3（兼任11-15）'!J24+'シート5-3（兼任11-15）'!J34+'シート5-3（兼任11-15）'!J44+'シート5-4（兼任16-20）'!J4+'シート5-4（兼任16-20）'!J14+'シート5-4（兼任16-20）'!J24+'シート5-4（兼任16-20）'!J34+'シート5-4（兼任16-20）'!J44+'シート5-5（兼任21-25）'!J4+'シート5-5（兼任21-25）'!J14+'シート5-5（兼任21-25）'!J24+'シート5-5（兼任21-25）'!J34+'シート5-5（兼任21-25）'!J44+'シート5-6（兼任26-30）'!J4+'シート5-6（兼任26-30）'!J14+'シート5-6（兼任26-30）'!J24+'シート5-6（兼任26-30）'!J34+'シート5-6（兼任26-30）'!J44</f>
        <v>507000</v>
      </c>
      <c r="J4" s="91">
        <f>'シート5-1（兼任1-5）'!K4+'シート5-1（兼任1-5）'!K14+'シート5-1（兼任1-5）'!K24+'シート5-1（兼任1-5）'!K34+'シート5-1（兼任1-5）'!K44+'シート5-2（兼任6-10）'!K4+'シート5-2（兼任6-10）'!K14+'シート5-2（兼任6-10）'!K24+'シート5-2（兼任6-10）'!K34+'シート5-2（兼任6-10）'!K44+'シート5-3（兼任11-15）'!K4+'シート5-3（兼任11-15）'!K14+'シート5-3（兼任11-15）'!K24+'シート5-3（兼任11-15）'!K34+'シート5-3（兼任11-15）'!K44+'シート5-4（兼任16-20）'!K4+'シート5-4（兼任16-20）'!K14+'シート5-4（兼任16-20）'!K24+'シート5-4（兼任16-20）'!K34+'シート5-4（兼任16-20）'!K44+'シート5-5（兼任21-25）'!K4+'シート5-5（兼任21-25）'!K14+'シート5-5（兼任21-25）'!K24+'シート5-5（兼任21-25）'!K34+'シート5-5（兼任21-25）'!K44+'シート5-6（兼任26-30）'!K4+'シート5-6（兼任26-30）'!K14+'シート5-6（兼任26-30）'!K24+'シート5-6（兼任26-30）'!K34+'シート5-6（兼任26-30）'!K44</f>
        <v>192737</v>
      </c>
      <c r="K4" s="91">
        <f>SUM(C4:J4)</f>
        <v>9543052</v>
      </c>
      <c r="L4" s="91">
        <f>'シート5-1（兼任1-5）'!M4+'シート5-1（兼任1-5）'!M14+'シート5-1（兼任1-5）'!M24+'シート5-1（兼任1-5）'!M34+'シート5-1（兼任1-5）'!M44+'シート5-2（兼任6-10）'!M4+'シート5-2（兼任6-10）'!M14+'シート5-2（兼任6-10）'!M24+'シート5-2（兼任6-10）'!M34+'シート5-2（兼任6-10）'!M44+'シート5-3（兼任11-15）'!M4+'シート5-3（兼任11-15）'!M14+'シート5-3（兼任11-15）'!M24+'シート5-3（兼任11-15）'!M34+'シート5-3（兼任11-15）'!M44+'シート5-4（兼任16-20）'!M4+'シート5-4（兼任16-20）'!M14+'シート5-4（兼任16-20）'!M24+'シート5-4（兼任16-20）'!M34+'シート5-4（兼任16-20）'!M44+'シート5-5（兼任21-25）'!M4+'シート5-5（兼任21-25）'!M14+'シート5-5（兼任21-25）'!M24+'シート5-5（兼任21-25）'!M34+'シート5-5（兼任21-25）'!M44+'シート5-6（兼任26-30）'!M4+'シート5-6（兼任26-30）'!M14+'シート5-6（兼任26-30）'!M24+'シート5-6（兼任26-30）'!M34+'シート5-6（兼任26-30）'!M44</f>
        <v>6530146</v>
      </c>
      <c r="M4" s="91">
        <f>'シート5-1（兼任1-5）'!N4+'シート5-1（兼任1-5）'!N14+'シート5-1（兼任1-5）'!N24+'シート5-1（兼任1-5）'!N34+'シート5-1（兼任1-5）'!N44+'シート5-2（兼任6-10）'!N4+'シート5-2（兼任6-10）'!N14+'シート5-2（兼任6-10）'!N24+'シート5-2（兼任6-10）'!N34+'シート5-2（兼任6-10）'!N44+'シート5-3（兼任11-15）'!N4+'シート5-3（兼任11-15）'!N14+'シート5-3（兼任11-15）'!N24+'シート5-3（兼任11-15）'!N34+'シート5-3（兼任11-15）'!N44+'シート5-4（兼任16-20）'!N4+'シート5-4（兼任16-20）'!N14+'シート5-4（兼任16-20）'!N24+'シート5-4（兼任16-20）'!N34+'シート5-4（兼任16-20）'!N44+'シート5-5（兼任21-25）'!N4+'シート5-5（兼任21-25）'!N14+'シート5-5（兼任21-25）'!N24+'シート5-5（兼任21-25）'!N34+'シート5-5（兼任21-25）'!N44+'シート5-6（兼任26-30）'!N4+'シート5-6（兼任26-30）'!N14+'シート5-6（兼任26-30）'!N24+'シート5-6（兼任26-30）'!N34+'シート5-6（兼任26-30）'!N44</f>
        <v>3637610</v>
      </c>
      <c r="N4" s="91">
        <f>'シート5-1（兼任1-5）'!O4+'シート5-1（兼任1-5）'!O14+'シート5-1（兼任1-5）'!O24+'シート5-1（兼任1-5）'!O34+'シート5-1（兼任1-5）'!O44+'シート5-2（兼任6-10）'!O4+'シート5-2（兼任6-10）'!O14+'シート5-2（兼任6-10）'!O24+'シート5-2（兼任6-10）'!O34+'シート5-2（兼任6-10）'!O44+'シート5-3（兼任11-15）'!O4+'シート5-3（兼任11-15）'!O14+'シート5-3（兼任11-15）'!O24+'シート5-3（兼任11-15）'!O34+'シート5-3（兼任11-15）'!O44+'シート5-4（兼任16-20）'!O4+'シート5-4（兼任16-20）'!O14+'シート5-4（兼任16-20）'!O24+'シート5-4（兼任16-20）'!O34+'シート5-4（兼任16-20）'!O44+'シート5-5（兼任21-25）'!O4+'シート5-5（兼任21-25）'!O14+'シート5-5（兼任21-25）'!O24+'シート5-5（兼任21-25）'!O34+'シート5-5（兼任21-25）'!O44+'シート5-6（兼任26-30）'!O4+'シート5-6（兼任26-30）'!O14+'シート5-6（兼任26-30）'!O24+'シート5-6（兼任26-30）'!O34+'シート5-6（兼任26-30）'!O44</f>
        <v>30993</v>
      </c>
      <c r="O4" s="91">
        <f>'シート5-1（兼任1-5）'!P4+'シート5-1（兼任1-5）'!P14+'シート5-1（兼任1-5）'!P24+'シート5-1（兼任1-5）'!P34+'シート5-1（兼任1-5）'!P44+'シート5-2（兼任6-10）'!P4+'シート5-2（兼任6-10）'!P14+'シート5-2（兼任6-10）'!P24+'シート5-2（兼任6-10）'!P34+'シート5-2（兼任6-10）'!P44+'シート5-3（兼任11-15）'!P4+'シート5-3（兼任11-15）'!P14+'シート5-3（兼任11-15）'!P24+'シート5-3（兼任11-15）'!P34+'シート5-3（兼任11-15）'!P44+'シート5-4（兼任16-20）'!P4+'シート5-4（兼任16-20）'!P14+'シート5-4（兼任16-20）'!P24+'シート5-4（兼任16-20）'!P34+'シート5-4（兼任16-20）'!P44+'シート5-5（兼任21-25）'!P4+'シート5-5（兼任21-25）'!P14+'シート5-5（兼任21-25）'!P24+'シート5-5（兼任21-25）'!P34+'シート5-5（兼任21-25）'!P44+'シート5-6（兼任26-30）'!P4+'シート5-6（兼任26-30）'!P14+'シート5-6（兼任26-30）'!P24+'シート5-6（兼任26-30）'!P34+'シート5-6（兼任26-30）'!P44</f>
        <v>0</v>
      </c>
      <c r="P4" s="91">
        <f>'シート5-1（兼任1-5）'!Q4+'シート5-1（兼任1-5）'!Q14+'シート5-1（兼任1-5）'!Q24+'シート5-1（兼任1-5）'!Q34+'シート5-1（兼任1-5）'!Q44+'シート5-2（兼任6-10）'!Q4+'シート5-2（兼任6-10）'!Q14+'シート5-2（兼任6-10）'!Q24+'シート5-2（兼任6-10）'!Q34+'シート5-2（兼任6-10）'!Q44+'シート5-3（兼任11-15）'!Q4+'シート5-3（兼任11-15）'!Q14+'シート5-3（兼任11-15）'!Q24+'シート5-3（兼任11-15）'!Q34+'シート5-3（兼任11-15）'!Q44+'シート5-4（兼任16-20）'!Q4+'シート5-4（兼任16-20）'!Q14+'シート5-4（兼任16-20）'!Q24+'シート5-4（兼任16-20）'!Q34+'シート5-4（兼任16-20）'!Q44+'シート5-5（兼任21-25）'!Q4+'シート5-5（兼任21-25）'!Q14+'シート5-5（兼任21-25）'!Q24+'シート5-5（兼任21-25）'!Q34+'シート5-5（兼任21-25）'!Q44+'シート5-6（兼任26-30）'!Q4+'シート5-6（兼任26-30）'!Q14+'シート5-6（兼任26-30）'!Q24+'シート5-6（兼任26-30）'!Q34+'シート5-6（兼任26-30）'!Q44</f>
        <v>0</v>
      </c>
      <c r="Q4" s="91">
        <f>SUM(L4:P4)</f>
        <v>10198749</v>
      </c>
      <c r="R4" s="91">
        <f>B4+K4+Q4</f>
        <v>37929827</v>
      </c>
    </row>
    <row r="5" spans="1:19" s="3" customFormat="1" ht="37.5" customHeight="1">
      <c r="A5" s="92" t="s">
        <v>99</v>
      </c>
      <c r="B5" s="86"/>
      <c r="C5" s="86"/>
      <c r="D5" s="86"/>
      <c r="E5" s="86"/>
      <c r="F5" s="86"/>
      <c r="G5" s="86"/>
      <c r="H5" s="86"/>
      <c r="I5" s="86"/>
      <c r="J5" s="86"/>
      <c r="K5" s="86"/>
      <c r="L5" s="86"/>
      <c r="M5" s="86"/>
      <c r="N5" s="86"/>
      <c r="O5" s="86"/>
      <c r="P5" s="86"/>
      <c r="Q5" s="86"/>
      <c r="R5" s="86"/>
    </row>
    <row r="6" spans="1:19" ht="24.75" customHeight="1">
      <c r="A6" s="87"/>
      <c r="B6" s="88" t="s">
        <v>1</v>
      </c>
      <c r="C6" s="88" t="s">
        <v>2</v>
      </c>
      <c r="D6" s="88" t="s">
        <v>3</v>
      </c>
      <c r="E6" s="88" t="s">
        <v>41</v>
      </c>
      <c r="F6" s="88" t="s">
        <v>4</v>
      </c>
      <c r="G6" s="89" t="s">
        <v>5</v>
      </c>
      <c r="H6" s="88" t="s">
        <v>6</v>
      </c>
      <c r="I6" s="88" t="s">
        <v>7</v>
      </c>
      <c r="J6" s="88" t="s">
        <v>8</v>
      </c>
      <c r="K6" s="88" t="s">
        <v>9</v>
      </c>
      <c r="L6" s="89" t="s">
        <v>10</v>
      </c>
      <c r="M6" s="90" t="s">
        <v>11</v>
      </c>
      <c r="N6" s="89" t="s">
        <v>12</v>
      </c>
      <c r="O6" s="90" t="s">
        <v>13</v>
      </c>
      <c r="P6" s="90" t="s">
        <v>85</v>
      </c>
      <c r="Q6" s="88" t="s">
        <v>14</v>
      </c>
      <c r="R6" s="88" t="s">
        <v>15</v>
      </c>
    </row>
    <row r="7" spans="1:19" s="3" customFormat="1" ht="30" customHeight="1">
      <c r="A7" s="95" t="s">
        <v>16</v>
      </c>
      <c r="B7" s="91">
        <f>'シート5-1（兼任1-5）'!C5+'シート5-1（兼任1-5）'!C15+'シート5-1（兼任1-5）'!C25+'シート5-1（兼任1-5）'!C35+'シート5-1（兼任1-5）'!C45+'シート5-2（兼任6-10）'!C5+'シート5-2（兼任6-10）'!C15+'シート5-2（兼任6-10）'!C25+'シート5-2（兼任6-10）'!C35+'シート5-2（兼任6-10）'!C45+'シート5-3（兼任11-15）'!C5+'シート5-3（兼任11-15）'!C15+'シート5-3（兼任11-15）'!C25+'シート5-3（兼任11-15）'!C35+'シート5-3（兼任11-15）'!C45+'シート5-4（兼任16-20）'!C5+'シート5-4（兼任16-20）'!C15+'シート5-4（兼任16-20）'!C25+'シート5-4（兼任16-20）'!C35+'シート5-4（兼任16-20）'!C45+'シート5-5（兼任21-25）'!C5+'シート5-5（兼任21-25）'!C15+'シート5-5（兼任21-25）'!C25+'シート5-5（兼任21-25）'!C35+'シート5-5（兼任21-25）'!C45+'シート5-6（兼任26-30）'!C5+'シート5-6（兼任26-30）'!C15+'シート5-6（兼任26-30）'!C25+'シート5-6（兼任26-30）'!C35+'シート5-6（兼任26-30）'!C45</f>
        <v>3059414</v>
      </c>
      <c r="C7" s="91">
        <f>'シート5-1（兼任1-5）'!D5+'シート5-1（兼任1-5）'!D15+'シート5-1（兼任1-5）'!D25+'シート5-1（兼任1-5）'!D35+'シート5-1（兼任1-5）'!D45+'シート5-2（兼任6-10）'!D5+'シート5-2（兼任6-10）'!D15+'シート5-2（兼任6-10）'!D25+'シート5-2（兼任6-10）'!D35+'シート5-2（兼任6-10）'!D45+'シート5-3（兼任11-15）'!D5+'シート5-3（兼任11-15）'!D15+'シート5-3（兼任11-15）'!D25+'シート5-3（兼任11-15）'!D35+'シート5-3（兼任11-15）'!D45+'シート5-4（兼任16-20）'!D5+'シート5-4（兼任16-20）'!D15+'シート5-4（兼任16-20）'!D25+'シート5-4（兼任16-20）'!D35+'シート5-4（兼任16-20）'!D45+'シート5-5（兼任21-25）'!D5+'シート5-5（兼任21-25）'!D15+'シート5-5（兼任21-25）'!D25+'シート5-5（兼任21-25）'!D35+'シート5-5（兼任21-25）'!D45+'シート5-6（兼任26-30）'!D5+'シート5-6（兼任26-30）'!D15+'シート5-6（兼任26-30）'!D25+'シート5-6（兼任26-30）'!D35+'シート5-6（兼任26-30）'!D45</f>
        <v>116220</v>
      </c>
      <c r="D7" s="91">
        <f>'シート5-1（兼任1-5）'!E5+'シート5-1（兼任1-5）'!E15+'シート5-1（兼任1-5）'!E25+'シート5-1（兼任1-5）'!E35+'シート5-1（兼任1-5）'!E45+'シート5-2（兼任6-10）'!E5+'シート5-2（兼任6-10）'!E15+'シート5-2（兼任6-10）'!E25+'シート5-2（兼任6-10）'!E35+'シート5-2（兼任6-10）'!E45+'シート5-3（兼任11-15）'!E5+'シート5-3（兼任11-15）'!E15+'シート5-3（兼任11-15）'!E25+'シート5-3（兼任11-15）'!E35+'シート5-3（兼任11-15）'!E45+'シート5-4（兼任16-20）'!E5+'シート5-4（兼任16-20）'!E15+'シート5-4（兼任16-20）'!E25+'シート5-4（兼任16-20）'!E35+'シート5-4（兼任16-20）'!E45+'シート5-5（兼任21-25）'!E5+'シート5-5（兼任21-25）'!E15+'シート5-5（兼任21-25）'!E25+'シート5-5（兼任21-25）'!E35+'シート5-5（兼任21-25）'!E45+'シート5-6（兼任26-30）'!E5+'シート5-6（兼任26-30）'!E15+'シート5-6（兼任26-30）'!E25+'シート5-6（兼任26-30）'!E35+'シート5-6（兼任26-30）'!E45</f>
        <v>0</v>
      </c>
      <c r="E7" s="91">
        <f>'シート5-1（兼任1-5）'!F5+'シート5-1（兼任1-5）'!F15+'シート5-1（兼任1-5）'!F25+'シート5-1（兼任1-5）'!F35+'シート5-1（兼任1-5）'!F45+'シート5-2（兼任6-10）'!F5+'シート5-2（兼任6-10）'!F15+'シート5-2（兼任6-10）'!F25+'シート5-2（兼任6-10）'!F35+'シート5-2（兼任6-10）'!F45+'シート5-3（兼任11-15）'!F5+'シート5-3（兼任11-15）'!F15+'シート5-3（兼任11-15）'!F25+'シート5-3（兼任11-15）'!F35+'シート5-3（兼任11-15）'!F45+'シート5-4（兼任16-20）'!F5+'シート5-4（兼任16-20）'!F15+'シート5-4（兼任16-20）'!F25+'シート5-4（兼任16-20）'!F35+'シート5-4（兼任16-20）'!F45+'シート5-5（兼任21-25）'!F5+'シート5-5（兼任21-25）'!F15+'シート5-5（兼任21-25）'!F25+'シート5-5（兼任21-25）'!F35+'シート5-5（兼任21-25）'!F45+'シート5-6（兼任26-30）'!F5+'シート5-6（兼任26-30）'!F15+'シート5-6（兼任26-30）'!F25+'シート5-6（兼任26-30）'!F35+'シート5-6（兼任26-30）'!F45</f>
        <v>30673</v>
      </c>
      <c r="F7" s="91">
        <f>'シート5-1（兼任1-5）'!G5+'シート5-1（兼任1-5）'!G15+'シート5-1（兼任1-5）'!G25+'シート5-1（兼任1-5）'!G35+'シート5-1（兼任1-5）'!G45+'シート5-2（兼任6-10）'!G5+'シート5-2（兼任6-10）'!G15+'シート5-2（兼任6-10）'!G25+'シート5-2（兼任6-10）'!G35+'シート5-2（兼任6-10）'!G45+'シート5-3（兼任11-15）'!G5+'シート5-3（兼任11-15）'!G15+'シート5-3（兼任11-15）'!G25+'シート5-3（兼任11-15）'!G35+'シート5-3（兼任11-15）'!G45+'シート5-4（兼任16-20）'!G5+'シート5-4（兼任16-20）'!G15+'シート5-4（兼任16-20）'!G25+'シート5-4（兼任16-20）'!G35+'シート5-4（兼任16-20）'!G45+'シート5-5（兼任21-25）'!G5+'シート5-5（兼任21-25）'!G15+'シート5-5（兼任21-25）'!G25+'シート5-5（兼任21-25）'!G35+'シート5-5（兼任21-25）'!G45+'シート5-6（兼任26-30）'!G5+'シート5-6（兼任26-30）'!G15+'シート5-6（兼任26-30）'!G25+'シート5-6（兼任26-30）'!G35+'シート5-6（兼任26-30）'!G45</f>
        <v>38412</v>
      </c>
      <c r="G7" s="91">
        <f>'シート5-1（兼任1-5）'!H5+'シート5-1（兼任1-5）'!H15+'シート5-1（兼任1-5）'!H25+'シート5-1（兼任1-5）'!H35+'シート5-1（兼任1-5）'!H45+'シート5-2（兼任6-10）'!H5+'シート5-2（兼任6-10）'!H15+'シート5-2（兼任6-10）'!H25+'シート5-2（兼任6-10）'!H35+'シート5-2（兼任6-10）'!H45+'シート5-3（兼任11-15）'!H5+'シート5-3（兼任11-15）'!H15+'シート5-3（兼任11-15）'!H25+'シート5-3（兼任11-15）'!H35+'シート5-3（兼任11-15）'!H45+'シート5-4（兼任16-20）'!H5+'シート5-4（兼任16-20）'!H15+'シート5-4（兼任16-20）'!H25+'シート5-4（兼任16-20）'!H35+'シート5-4（兼任16-20）'!H45+'シート5-5（兼任21-25）'!H5+'シート5-5（兼任21-25）'!H15+'シート5-5（兼任21-25）'!H25+'シート5-5（兼任21-25）'!H35+'シート5-5（兼任21-25）'!H45+'シート5-6（兼任26-30）'!H5+'シート5-6（兼任26-30）'!H15+'シート5-6（兼任26-30）'!H25+'シート5-6（兼任26-30）'!H35+'シート5-6（兼任26-30）'!H45</f>
        <v>1139842</v>
      </c>
      <c r="H7" s="91">
        <f>'シート5-1（兼任1-5）'!I5+'シート5-1（兼任1-5）'!I15+'シート5-1（兼任1-5）'!I25+'シート5-1（兼任1-5）'!I35+'シート5-1（兼任1-5）'!I45+'シート5-2（兼任6-10）'!I5+'シート5-2（兼任6-10）'!I15+'シート5-2（兼任6-10）'!I25+'シート5-2（兼任6-10）'!I35+'シート5-2（兼任6-10）'!I45+'シート5-3（兼任11-15）'!I5+'シート5-3（兼任11-15）'!I15+'シート5-3（兼任11-15）'!I25+'シート5-3（兼任11-15）'!I35+'シート5-3（兼任11-15）'!I45+'シート5-4（兼任16-20）'!I5+'シート5-4（兼任16-20）'!I15+'シート5-4（兼任16-20）'!I25+'シート5-4（兼任16-20）'!I35+'シート5-4（兼任16-20）'!I45+'シート5-5（兼任21-25）'!I5+'シート5-5（兼任21-25）'!I15+'シート5-5（兼任21-25）'!I25+'シート5-5（兼任21-25）'!I35+'シート5-5（兼任21-25）'!I45+'シート5-6（兼任26-30）'!I5+'シート5-6（兼任26-30）'!I15+'シート5-6（兼任26-30）'!I25+'シート5-6（兼任26-30）'!I35+'シート5-6（兼任26-30）'!I45</f>
        <v>66583</v>
      </c>
      <c r="I7" s="91">
        <f>'シート5-1（兼任1-5）'!J5+'シート5-1（兼任1-5）'!J15+'シート5-1（兼任1-5）'!J25+'シート5-1（兼任1-5）'!J35+'シート5-1（兼任1-5）'!J45+'シート5-2（兼任6-10）'!J5+'シート5-2（兼任6-10）'!J15+'シート5-2（兼任6-10）'!J25+'シート5-2（兼任6-10）'!J35+'シート5-2（兼任6-10）'!J45+'シート5-3（兼任11-15）'!J5+'シート5-3（兼任11-15）'!J15+'シート5-3（兼任11-15）'!J25+'シート5-3（兼任11-15）'!J35+'シート5-3（兼任11-15）'!J45+'シート5-4（兼任16-20）'!J5+'シート5-4（兼任16-20）'!J15+'シート5-4（兼任16-20）'!J25+'シート5-4（兼任16-20）'!J35+'シート5-4（兼任16-20）'!J45+'シート5-5（兼任21-25）'!J5+'シート5-5（兼任21-25）'!J15+'シート5-5（兼任21-25）'!J25+'シート5-5（兼任21-25）'!J35+'シート5-5（兼任21-25）'!J45+'シート5-6（兼任26-30）'!J5+'シート5-6（兼任26-30）'!J15+'シート5-6（兼任26-30）'!J25+'シート5-6（兼任26-30）'!J35+'シート5-6（兼任26-30）'!J45</f>
        <v>67470</v>
      </c>
      <c r="J7" s="91">
        <f>'シート5-1（兼任1-5）'!K5+'シート5-1（兼任1-5）'!K15+'シート5-1（兼任1-5）'!K25+'シート5-1（兼任1-5）'!K35+'シート5-1（兼任1-5）'!K45+'シート5-2（兼任6-10）'!K5+'シート5-2（兼任6-10）'!K15+'シート5-2（兼任6-10）'!K25+'シート5-2（兼任6-10）'!K35+'シート5-2（兼任6-10）'!K45+'シート5-3（兼任11-15）'!K5+'シート5-3（兼任11-15）'!K15+'シート5-3（兼任11-15）'!K25+'シート5-3（兼任11-15）'!K35+'シート5-3（兼任11-15）'!K45+'シート5-4（兼任16-20）'!K5+'シート5-4（兼任16-20）'!K15+'シート5-4（兼任16-20）'!K25+'シート5-4（兼任16-20）'!K35+'シート5-4（兼任16-20）'!K45+'シート5-5（兼任21-25）'!K5+'シート5-5（兼任21-25）'!K15+'シート5-5（兼任21-25）'!K25+'シート5-5（兼任21-25）'!K35+'シート5-5（兼任21-25）'!K45+'シート5-6（兼任26-30）'!K5+'シート5-6（兼任26-30）'!K15+'シート5-6（兼任26-30）'!K25+'シート5-6（兼任26-30）'!K35+'シート5-6（兼任26-30）'!K45</f>
        <v>15689</v>
      </c>
      <c r="K7" s="91">
        <f>SUM(C7:J7)</f>
        <v>1474889</v>
      </c>
      <c r="L7" s="91">
        <f>'シート5-1（兼任1-5）'!M5+'シート5-1（兼任1-5）'!M15+'シート5-1（兼任1-5）'!M25+'シート5-1（兼任1-5）'!M35+'シート5-1（兼任1-5）'!M45+'シート5-2（兼任6-10）'!M5+'シート5-2（兼任6-10）'!M15+'シート5-2（兼任6-10）'!M25+'シート5-2（兼任6-10）'!M35+'シート5-2（兼任6-10）'!M45+'シート5-3（兼任11-15）'!M5+'シート5-3（兼任11-15）'!M15+'シート5-3（兼任11-15）'!M25+'シート5-3（兼任11-15）'!M35+'シート5-3（兼任11-15）'!M45+'シート5-4（兼任16-20）'!M5+'シート5-4（兼任16-20）'!M15+'シート5-4（兼任16-20）'!M25+'シート5-4（兼任16-20）'!M35+'シート5-4（兼任16-20）'!M45+'シート5-5（兼任21-25）'!M5+'シート5-5（兼任21-25）'!M15+'シート5-5（兼任21-25）'!M25+'シート5-5（兼任21-25）'!M35+'シート5-5（兼任21-25）'!M45+'シート5-6（兼任26-30）'!M5+'シート5-6（兼任26-30）'!M15+'シート5-6（兼任26-30）'!M25+'シート5-6（兼任26-30）'!M35+'シート5-6（兼任26-30）'!M45</f>
        <v>1071629</v>
      </c>
      <c r="M7" s="91">
        <f>'シート5-1（兼任1-5）'!N5+'シート5-1（兼任1-5）'!N15+'シート5-1（兼任1-5）'!N25+'シート5-1（兼任1-5）'!N35+'シート5-1（兼任1-5）'!N45+'シート5-2（兼任6-10）'!N5+'シート5-2（兼任6-10）'!N15+'シート5-2（兼任6-10）'!N25+'シート5-2（兼任6-10）'!N35+'シート5-2（兼任6-10）'!N45+'シート5-3（兼任11-15）'!N5+'シート5-3（兼任11-15）'!N15+'シート5-3（兼任11-15）'!N25+'シート5-3（兼任11-15）'!N35+'シート5-3（兼任11-15）'!N45+'シート5-4（兼任16-20）'!N5+'シート5-4（兼任16-20）'!N15+'シート5-4（兼任16-20）'!N25+'シート5-4（兼任16-20）'!N35+'シート5-4（兼任16-20）'!N45+'シート5-5（兼任21-25）'!N5+'シート5-5（兼任21-25）'!N15+'シート5-5（兼任21-25）'!N25+'シート5-5（兼任21-25）'!N35+'シート5-5（兼任21-25）'!N45+'シート5-6（兼任26-30）'!N5+'シート5-6（兼任26-30）'!N15+'シート5-6（兼任26-30）'!N25+'シート5-6（兼任26-30）'!N35+'シート5-6（兼任26-30）'!N45</f>
        <v>611883</v>
      </c>
      <c r="N7" s="91">
        <f>'シート5-1（兼任1-5）'!O5+'シート5-1（兼任1-5）'!O15+'シート5-1（兼任1-5）'!O25+'シート5-1（兼任1-5）'!O35+'シート5-1（兼任1-5）'!O45+'シート5-2（兼任6-10）'!O5+'シート5-2（兼任6-10）'!O15+'シート5-2（兼任6-10）'!O25+'シート5-2（兼任6-10）'!O35+'シート5-2（兼任6-10）'!O45+'シート5-3（兼任11-15）'!O5+'シート5-3（兼任11-15）'!O15+'シート5-3（兼任11-15）'!O25+'シート5-3（兼任11-15）'!O35+'シート5-3（兼任11-15）'!O45+'シート5-4（兼任16-20）'!O5+'シート5-4（兼任16-20）'!O15+'シート5-4（兼任16-20）'!O25+'シート5-4（兼任16-20）'!O35+'シート5-4（兼任16-20）'!O45+'シート5-5（兼任21-25）'!O5+'シート5-5（兼任21-25）'!O15+'シート5-5（兼任21-25）'!O25+'シート5-5（兼任21-25）'!O35+'シート5-5（兼任21-25）'!O45+'シート5-6（兼任26-30）'!O5+'シート5-6（兼任26-30）'!O15+'シート5-6（兼任26-30）'!O25+'シート5-6（兼任26-30）'!O35+'シート5-6（兼任26-30）'!O45</f>
        <v>5190</v>
      </c>
      <c r="O7" s="91">
        <f>'シート5-1（兼任1-5）'!P5+'シート5-1（兼任1-5）'!P15+'シート5-1（兼任1-5）'!P25+'シート5-1（兼任1-5）'!P35+'シート5-1（兼任1-5）'!P45+'シート5-2（兼任6-10）'!P5+'シート5-2（兼任6-10）'!P15+'シート5-2（兼任6-10）'!P25+'シート5-2（兼任6-10）'!P35+'シート5-2（兼任6-10）'!P45+'シート5-3（兼任11-15）'!P5+'シート5-3（兼任11-15）'!P15+'シート5-3（兼任11-15）'!P25+'シート5-3（兼任11-15）'!P35+'シート5-3（兼任11-15）'!P45+'シート5-4（兼任16-20）'!P5+'シート5-4（兼任16-20）'!P15+'シート5-4（兼任16-20）'!P25+'シート5-4（兼任16-20）'!P35+'シート5-4（兼任16-20）'!P45+'シート5-5（兼任21-25）'!P5+'シート5-5（兼任21-25）'!P15+'シート5-5（兼任21-25）'!P25+'シート5-5（兼任21-25）'!P35+'シート5-5（兼任21-25）'!P45+'シート5-6（兼任26-30）'!P5+'シート5-6（兼任26-30）'!P15+'シート5-6（兼任26-30）'!P25+'シート5-6（兼任26-30）'!P35+'シート5-6（兼任26-30）'!P45</f>
        <v>0</v>
      </c>
      <c r="P7" s="91">
        <f>'シート5-1（兼任1-5）'!Q5+'シート5-1（兼任1-5）'!Q15+'シート5-1（兼任1-5）'!Q25+'シート5-1（兼任1-5）'!Q35+'シート5-1（兼任1-5）'!Q45+'シート5-2（兼任6-10）'!Q5+'シート5-2（兼任6-10）'!Q15+'シート5-2（兼任6-10）'!Q25+'シート5-2（兼任6-10）'!Q35+'シート5-2（兼任6-10）'!Q45+'シート5-3（兼任11-15）'!Q5+'シート5-3（兼任11-15）'!Q15+'シート5-3（兼任11-15）'!Q25+'シート5-3（兼任11-15）'!Q35+'シート5-3（兼任11-15）'!Q45+'シート5-4（兼任16-20）'!Q5+'シート5-4（兼任16-20）'!Q15+'シート5-4（兼任16-20）'!Q25+'シート5-4（兼任16-20）'!Q35+'シート5-4（兼任16-20）'!Q45+'シート5-5（兼任21-25）'!Q5+'シート5-5（兼任21-25）'!Q15+'シート5-5（兼任21-25）'!Q25+'シート5-5（兼任21-25）'!Q35+'シート5-5（兼任21-25）'!Q45+'シート5-6（兼任26-30）'!Q5+'シート5-6（兼任26-30）'!Q15+'シート5-6（兼任26-30）'!Q25+'シート5-6（兼任26-30）'!Q35+'シート5-6（兼任26-30）'!Q45</f>
        <v>0</v>
      </c>
      <c r="Q7" s="91">
        <f>SUM(L7:P7)</f>
        <v>1688702</v>
      </c>
      <c r="R7" s="91">
        <f>B7+K7+Q7</f>
        <v>6223005</v>
      </c>
    </row>
    <row r="8" spans="1:19" s="3" customFormat="1" ht="37.5" customHeight="1">
      <c r="A8" s="92" t="s">
        <v>99</v>
      </c>
      <c r="B8" s="86"/>
      <c r="C8" s="86"/>
      <c r="D8" s="86"/>
      <c r="E8" s="86"/>
      <c r="F8" s="86"/>
      <c r="G8" s="86"/>
      <c r="H8" s="86"/>
      <c r="I8" s="86"/>
      <c r="J8" s="86"/>
      <c r="K8" s="86"/>
      <c r="L8" s="86"/>
      <c r="M8" s="86"/>
      <c r="N8" s="86"/>
      <c r="O8" s="86"/>
      <c r="P8" s="86"/>
      <c r="Q8" s="86"/>
      <c r="R8" s="86"/>
    </row>
    <row r="9" spans="1:19" ht="24.75" customHeight="1">
      <c r="A9" s="87"/>
      <c r="B9" s="88" t="s">
        <v>1</v>
      </c>
      <c r="C9" s="88" t="s">
        <v>2</v>
      </c>
      <c r="D9" s="88" t="s">
        <v>3</v>
      </c>
      <c r="E9" s="88" t="s">
        <v>41</v>
      </c>
      <c r="F9" s="88" t="s">
        <v>4</v>
      </c>
      <c r="G9" s="89" t="s">
        <v>5</v>
      </c>
      <c r="H9" s="88" t="s">
        <v>6</v>
      </c>
      <c r="I9" s="88" t="s">
        <v>7</v>
      </c>
      <c r="J9" s="88" t="s">
        <v>8</v>
      </c>
      <c r="K9" s="88" t="s">
        <v>9</v>
      </c>
      <c r="L9" s="89" t="s">
        <v>10</v>
      </c>
      <c r="M9" s="90" t="s">
        <v>11</v>
      </c>
      <c r="N9" s="89" t="s">
        <v>12</v>
      </c>
      <c r="O9" s="90" t="s">
        <v>13</v>
      </c>
      <c r="P9" s="90" t="s">
        <v>85</v>
      </c>
      <c r="Q9" s="88" t="s">
        <v>14</v>
      </c>
      <c r="R9" s="88" t="s">
        <v>15</v>
      </c>
      <c r="S9" s="351"/>
    </row>
    <row r="10" spans="1:19" s="3" customFormat="1" ht="30" customHeight="1">
      <c r="A10" s="95" t="s">
        <v>17</v>
      </c>
      <c r="B10" s="91">
        <f>'シート5-1（兼任1-5）'!C6+'シート5-1（兼任1-5）'!C16+'シート5-1（兼任1-5）'!C26+'シート5-1（兼任1-5）'!C36+'シート5-1（兼任1-5）'!C46+'シート5-2（兼任6-10）'!C6+'シート5-2（兼任6-10）'!C16+'シート5-2（兼任6-10）'!C26+'シート5-2（兼任6-10）'!C36+'シート5-2（兼任6-10）'!C46+'シート5-3（兼任11-15）'!C6+'シート5-3（兼任11-15）'!C16+'シート5-3（兼任11-15）'!C26+'シート5-3（兼任11-15）'!C36+'シート5-3（兼任11-15）'!C46+'シート5-4（兼任16-20）'!C6+'シート5-4（兼任16-20）'!C16+'シート5-4（兼任16-20）'!C26+'シート5-4（兼任16-20）'!C36+'シート5-4（兼任16-20）'!C46+'シート5-5（兼任21-25）'!C6+'シート5-5（兼任21-25）'!C16+'シート5-5（兼任21-25）'!C26+'シート5-5（兼任21-25）'!C36+'シート5-5（兼任21-25）'!C46+'シート5-6（兼任26-30）'!C6+'シート5-6（兼任26-30）'!C16+'シート5-6（兼任26-30）'!C26+'シート5-6（兼任26-30）'!C36+'シート5-6（兼任26-30）'!C46</f>
        <v>48579</v>
      </c>
      <c r="C10" s="91">
        <f>'シート5-1（兼任1-5）'!D6+'シート5-1（兼任1-5）'!D16+'シート5-1（兼任1-5）'!D26+'シート5-1（兼任1-5）'!D36+'シート5-1（兼任1-5）'!D46+'シート5-2（兼任6-10）'!D6+'シート5-2（兼任6-10）'!D16+'シート5-2（兼任6-10）'!D26+'シート5-2（兼任6-10）'!D36+'シート5-2（兼任6-10）'!D46+'シート5-3（兼任11-15）'!D6+'シート5-3（兼任11-15）'!D16+'シート5-3（兼任11-15）'!D26+'シート5-3（兼任11-15）'!D36+'シート5-3（兼任11-15）'!D46+'シート5-4（兼任16-20）'!D6+'シート5-4（兼任16-20）'!D16+'シート5-4（兼任16-20）'!D26+'シート5-4（兼任16-20）'!D36+'シート5-4（兼任16-20）'!D46+'シート5-5（兼任21-25）'!D6+'シート5-5（兼任21-25）'!D16+'シート5-5（兼任21-25）'!D26+'シート5-5（兼任21-25）'!D36+'シート5-5（兼任21-25）'!D46+'シート5-6（兼任26-30）'!D6+'シート5-6（兼任26-30）'!D16+'シート5-6（兼任26-30）'!D26+'シート5-6（兼任26-30）'!D36+'シート5-6（兼任26-30）'!D46</f>
        <v>0</v>
      </c>
      <c r="D10" s="91">
        <f>'シート5-1（兼任1-5）'!E6+'シート5-1（兼任1-5）'!E16+'シート5-1（兼任1-5）'!E26+'シート5-1（兼任1-5）'!E36+'シート5-1（兼任1-5）'!E46+'シート5-2（兼任6-10）'!E6+'シート5-2（兼任6-10）'!E16+'シート5-2（兼任6-10）'!E26+'シート5-2（兼任6-10）'!E36+'シート5-2（兼任6-10）'!E46+'シート5-3（兼任11-15）'!E6+'シート5-3（兼任11-15）'!E16+'シート5-3（兼任11-15）'!E26+'シート5-3（兼任11-15）'!E36+'シート5-3（兼任11-15）'!E46+'シート5-4（兼任16-20）'!E6+'シート5-4（兼任16-20）'!E16+'シート5-4（兼任16-20）'!E26+'シート5-4（兼任16-20）'!E36+'シート5-4（兼任16-20）'!E46+'シート5-5（兼任21-25）'!E6+'シート5-5（兼任21-25）'!E16+'シート5-5（兼任21-25）'!E26+'シート5-5（兼任21-25）'!E36+'シート5-5（兼任21-25）'!E46+'シート5-6（兼任26-30）'!E6+'シート5-6（兼任26-30）'!E16+'シート5-6（兼任26-30）'!E26+'シート5-6（兼任26-30）'!E36+'シート5-6（兼任26-30）'!E46</f>
        <v>0</v>
      </c>
      <c r="E10" s="91">
        <f>'シート5-1（兼任1-5）'!F6+'シート5-1（兼任1-5）'!F16+'シート5-1（兼任1-5）'!F26+'シート5-1（兼任1-5）'!F36+'シート5-1（兼任1-5）'!F46+'シート5-2（兼任6-10）'!F6+'シート5-2（兼任6-10）'!F16+'シート5-2（兼任6-10）'!F26+'シート5-2（兼任6-10）'!F36+'シート5-2（兼任6-10）'!F46+'シート5-3（兼任11-15）'!F6+'シート5-3（兼任11-15）'!F16+'シート5-3（兼任11-15）'!F26+'シート5-3（兼任11-15）'!F36+'シート5-3（兼任11-15）'!F46+'シート5-4（兼任16-20）'!F6+'シート5-4（兼任16-20）'!F16+'シート5-4（兼任16-20）'!F26+'シート5-4（兼任16-20）'!F36+'シート5-4（兼任16-20）'!F46+'シート5-5（兼任21-25）'!F6+'シート5-5（兼任21-25）'!F16+'シート5-5（兼任21-25）'!F26+'シート5-5（兼任21-25）'!F36+'シート5-5（兼任21-25）'!F46+'シート5-6（兼任26-30）'!F6+'シート5-6（兼任26-30）'!F16+'シート5-6（兼任26-30）'!F26+'シート5-6（兼任26-30）'!F36+'シート5-6（兼任26-30）'!F46</f>
        <v>0</v>
      </c>
      <c r="F10" s="91">
        <f>'シート5-1（兼任1-5）'!G6+'シート5-1（兼任1-5）'!G16+'シート5-1（兼任1-5）'!G26+'シート5-1（兼任1-5）'!G36+'シート5-1（兼任1-5）'!G46+'シート5-2（兼任6-10）'!G6+'シート5-2（兼任6-10）'!G16+'シート5-2（兼任6-10）'!G26+'シート5-2（兼任6-10）'!G36+'シート5-2（兼任6-10）'!G46+'シート5-3（兼任11-15）'!G6+'シート5-3（兼任11-15）'!G16+'シート5-3（兼任11-15）'!G26+'シート5-3（兼任11-15）'!G36+'シート5-3（兼任11-15）'!G46+'シート5-4（兼任16-20）'!G6+'シート5-4（兼任16-20）'!G16+'シート5-4（兼任16-20）'!G26+'シート5-4（兼任16-20）'!G36+'シート5-4（兼任16-20）'!G46+'シート5-5（兼任21-25）'!G6+'シート5-5（兼任21-25）'!G16+'シート5-5（兼任21-25）'!G26+'シート5-5（兼任21-25）'!G36+'シート5-5（兼任21-25）'!G46+'シート5-6（兼任26-30）'!G6+'シート5-6（兼任26-30）'!G16+'シート5-6（兼任26-30）'!G26+'シート5-6（兼任26-30）'!G36+'シート5-6（兼任26-30）'!G46</f>
        <v>852</v>
      </c>
      <c r="G10" s="91">
        <f>'シート5-1（兼任1-5）'!H6+'シート5-1（兼任1-5）'!H16+'シート5-1（兼任1-5）'!H26+'シート5-1（兼任1-5）'!H36+'シート5-1（兼任1-5）'!H46+'シート5-2（兼任6-10）'!H6+'シート5-2（兼任6-10）'!H16+'シート5-2（兼任6-10）'!H26+'シート5-2（兼任6-10）'!H36+'シート5-2（兼任6-10）'!H46+'シート5-3（兼任11-15）'!H6+'シート5-3（兼任11-15）'!H16+'シート5-3（兼任11-15）'!H26+'シート5-3（兼任11-15）'!H36+'シート5-3（兼任11-15）'!H46+'シート5-4（兼任16-20）'!H6+'シート5-4（兼任16-20）'!H16+'シート5-4（兼任16-20）'!H26+'シート5-4（兼任16-20）'!H36+'シート5-4（兼任16-20）'!H46+'シート5-5（兼任21-25）'!H6+'シート5-5（兼任21-25）'!H16+'シート5-5（兼任21-25）'!H26+'シート5-5（兼任21-25）'!H36+'シート5-5（兼任21-25）'!H46+'シート5-6（兼任26-30）'!H6+'シート5-6（兼任26-30）'!H16+'シート5-6（兼任26-30）'!H26+'シート5-6（兼任26-30）'!H36+'シート5-6（兼任26-30）'!H46</f>
        <v>18257</v>
      </c>
      <c r="H10" s="91">
        <f>'シート5-1（兼任1-5）'!I6+'シート5-1（兼任1-5）'!I16+'シート5-1（兼任1-5）'!I26+'シート5-1（兼任1-5）'!I36+'シート5-1（兼任1-5）'!I46+'シート5-2（兼任6-10）'!I6+'シート5-2（兼任6-10）'!I16+'シート5-2（兼任6-10）'!I26+'シート5-2（兼任6-10）'!I36+'シート5-2（兼任6-10）'!I46+'シート5-3（兼任11-15）'!I6+'シート5-3（兼任11-15）'!I16+'シート5-3（兼任11-15）'!I26+'シート5-3（兼任11-15）'!I36+'シート5-3（兼任11-15）'!I46+'シート5-4（兼任16-20）'!I6+'シート5-4（兼任16-20）'!I16+'シート5-4（兼任16-20）'!I26+'シート5-4（兼任16-20）'!I36+'シート5-4（兼任16-20）'!I46+'シート5-5（兼任21-25）'!I6+'シート5-5（兼任21-25）'!I16+'シート5-5（兼任21-25）'!I26+'シート5-5（兼任21-25）'!I36+'シート5-5（兼任21-25）'!I46+'シート5-6（兼任26-30）'!I6+'シート5-6（兼任26-30）'!I16+'シート5-6（兼任26-30）'!I26+'シート5-6（兼任26-30）'!I36+'シート5-6（兼任26-30）'!I46</f>
        <v>430</v>
      </c>
      <c r="I10" s="91">
        <f>'シート5-1（兼任1-5）'!J6+'シート5-1（兼任1-5）'!J16+'シート5-1（兼任1-5）'!J26+'シート5-1（兼任1-5）'!J36+'シート5-1（兼任1-5）'!J46+'シート5-2（兼任6-10）'!J6+'シート5-2（兼任6-10）'!J16+'シート5-2（兼任6-10）'!J26+'シート5-2（兼任6-10）'!J36+'シート5-2（兼任6-10）'!J46+'シート5-3（兼任11-15）'!J6+'シート5-3（兼任11-15）'!J16+'シート5-3（兼任11-15）'!J26+'シート5-3（兼任11-15）'!J36+'シート5-3（兼任11-15）'!J46+'シート5-4（兼任16-20）'!J6+'シート5-4（兼任16-20）'!J16+'シート5-4（兼任16-20）'!J26+'シート5-4（兼任16-20）'!J36+'シート5-4（兼任16-20）'!J46+'シート5-5（兼任21-25）'!J6+'シート5-5（兼任21-25）'!J16+'シート5-5（兼任21-25）'!J26+'シート5-5（兼任21-25）'!J36+'シート5-5（兼任21-25）'!J46+'シート5-6（兼任26-30）'!J6+'シート5-6（兼任26-30）'!J16+'シート5-6（兼任26-30）'!J26+'シート5-6（兼任26-30）'!J36+'シート5-6（兼任26-30）'!J46</f>
        <v>0</v>
      </c>
      <c r="J10" s="91">
        <f>'シート5-1（兼任1-5）'!K6+'シート5-1（兼任1-5）'!K16+'シート5-1（兼任1-5）'!K26+'シート5-1（兼任1-5）'!K36+'シート5-1（兼任1-5）'!K46+'シート5-2（兼任6-10）'!K6+'シート5-2（兼任6-10）'!K16+'シート5-2（兼任6-10）'!K26+'シート5-2（兼任6-10）'!K36+'シート5-2（兼任6-10）'!K46+'シート5-3（兼任11-15）'!K6+'シート5-3（兼任11-15）'!K16+'シート5-3（兼任11-15）'!K26+'シート5-3（兼任11-15）'!K36+'シート5-3（兼任11-15）'!K46+'シート5-4（兼任16-20）'!K6+'シート5-4（兼任16-20）'!K16+'シート5-4（兼任16-20）'!K26+'シート5-4（兼任16-20）'!K36+'シート5-4（兼任16-20）'!K46+'シート5-5（兼任21-25）'!K6+'シート5-5（兼任21-25）'!K16+'シート5-5（兼任21-25）'!K26+'シート5-5（兼任21-25）'!K36+'シート5-5（兼任21-25）'!K46+'シート5-6（兼任26-30）'!K6+'シート5-6（兼任26-30）'!K16+'シート5-6（兼任26-30）'!K26+'シート5-6（兼任26-30）'!K36+'シート5-6（兼任26-30）'!K46</f>
        <v>195</v>
      </c>
      <c r="K10" s="91">
        <f>SUM(C10:J10)</f>
        <v>19734</v>
      </c>
      <c r="L10" s="91">
        <f>'シート5-1（兼任1-5）'!M6+'シート5-1（兼任1-5）'!M16+'シート5-1（兼任1-5）'!M26+'シート5-1（兼任1-5）'!M36+'シート5-1（兼任1-5）'!M46+'シート5-2（兼任6-10）'!M6+'シート5-2（兼任6-10）'!M16+'シート5-2（兼任6-10）'!M26+'シート5-2（兼任6-10）'!M36+'シート5-2（兼任6-10）'!M46+'シート5-3（兼任11-15）'!M6+'シート5-3（兼任11-15）'!M16+'シート5-3（兼任11-15）'!M26+'シート5-3（兼任11-15）'!M36+'シート5-3（兼任11-15）'!M46+'シート5-4（兼任16-20）'!M6+'シート5-4（兼任16-20）'!M16+'シート5-4（兼任16-20）'!M26+'シート5-4（兼任16-20）'!M36+'シート5-4（兼任16-20）'!M46+'シート5-5（兼任21-25）'!M6+'シート5-5（兼任21-25）'!M16+'シート5-5（兼任21-25）'!M26+'シート5-5（兼任21-25）'!M36+'シート5-5（兼任21-25）'!M46+'シート5-6（兼任26-30）'!M6+'シート5-6（兼任26-30）'!M16+'シート5-6（兼任26-30）'!M26+'シート5-6（兼任26-30）'!M36+'シート5-6（兼任26-30）'!M46</f>
        <v>17225</v>
      </c>
      <c r="M10" s="91">
        <f>'シート5-1（兼任1-5）'!N6+'シート5-1（兼任1-5）'!N16+'シート5-1（兼任1-5）'!N26+'シート5-1（兼任1-5）'!N36+'シート5-1（兼任1-5）'!N46+'シート5-2（兼任6-10）'!N6+'シート5-2（兼任6-10）'!N16+'シート5-2（兼任6-10）'!N26+'シート5-2（兼任6-10）'!N36+'シート5-2（兼任6-10）'!N46+'シート5-3（兼任11-15）'!N6+'シート5-3（兼任11-15）'!N16+'シート5-3（兼任11-15）'!N26+'シート5-3（兼任11-15）'!N36+'シート5-3（兼任11-15）'!N46+'シート5-4（兼任16-20）'!N6+'シート5-4（兼任16-20）'!N16+'シート5-4（兼任16-20）'!N26+'シート5-4（兼任16-20）'!N36+'シート5-4（兼任16-20）'!N46+'シート5-5（兼任21-25）'!N6+'シート5-5（兼任21-25）'!N16+'シート5-5（兼任21-25）'!N26+'シート5-5（兼任21-25）'!N36+'シート5-5（兼任21-25）'!N46+'シート5-6（兼任26-30）'!N6+'シート5-6（兼任26-30）'!N16+'シート5-6（兼任26-30）'!N26+'シート5-6（兼任26-30）'!N36+'シート5-6（兼任26-30）'!N46</f>
        <v>9716</v>
      </c>
      <c r="N10" s="91">
        <f>'シート5-1（兼任1-5）'!O6+'シート5-1（兼任1-5）'!O16+'シート5-1（兼任1-5）'!O26+'シート5-1（兼任1-5）'!O36+'シート5-1（兼任1-5）'!O46+'シート5-2（兼任6-10）'!O6+'シート5-2（兼任6-10）'!O16+'シート5-2（兼任6-10）'!O26+'シート5-2（兼任6-10）'!O36+'シート5-2（兼任6-10）'!O46+'シート5-3（兼任11-15）'!O6+'シート5-3（兼任11-15）'!O16+'シート5-3（兼任11-15）'!O26+'シート5-3（兼任11-15）'!O36+'シート5-3（兼任11-15）'!O46+'シート5-4（兼任16-20）'!O6+'シート5-4（兼任16-20）'!O16+'シート5-4（兼任16-20）'!O26+'シート5-4（兼任16-20）'!O36+'シート5-4（兼任16-20）'!O46+'シート5-5（兼任21-25）'!O6+'シート5-5（兼任21-25）'!O16+'シート5-5（兼任21-25）'!O26+'シート5-5（兼任21-25）'!O36+'シート5-5（兼任21-25）'!O46+'シート5-6（兼任26-30）'!O6+'シート5-6（兼任26-30）'!O16+'シート5-6（兼任26-30）'!O26+'シート5-6（兼任26-30）'!O36+'シート5-6（兼任26-30）'!O46</f>
        <v>78</v>
      </c>
      <c r="O10" s="91">
        <f>'シート5-1（兼任1-5）'!P6+'シート5-1（兼任1-5）'!P16+'シート5-1（兼任1-5）'!P26+'シート5-1（兼任1-5）'!P36+'シート5-1（兼任1-5）'!P46+'シート5-2（兼任6-10）'!P6+'シート5-2（兼任6-10）'!P16+'シート5-2（兼任6-10）'!P26+'シート5-2（兼任6-10）'!P36+'シート5-2（兼任6-10）'!P46+'シート5-3（兼任11-15）'!P6+'シート5-3（兼任11-15）'!P16+'シート5-3（兼任11-15）'!P26+'シート5-3（兼任11-15）'!P36+'シート5-3（兼任11-15）'!P46+'シート5-4（兼任16-20）'!P6+'シート5-4（兼任16-20）'!P16+'シート5-4（兼任16-20）'!P26+'シート5-4（兼任16-20）'!P36+'シート5-4（兼任16-20）'!P46+'シート5-5（兼任21-25）'!P6+'シート5-5（兼任21-25）'!P16+'シート5-5（兼任21-25）'!P26+'シート5-5（兼任21-25）'!P36+'シート5-5（兼任21-25）'!P46+'シート5-6（兼任26-30）'!P6+'シート5-6（兼任26-30）'!P16+'シート5-6（兼任26-30）'!P26+'シート5-6（兼任26-30）'!P36+'シート5-6（兼任26-30）'!P46</f>
        <v>0</v>
      </c>
      <c r="P10" s="91">
        <f>'シート5-1（兼任1-5）'!Q6+'シート5-1（兼任1-5）'!Q16+'シート5-1（兼任1-5）'!Q26+'シート5-1（兼任1-5）'!Q36+'シート5-1（兼任1-5）'!Q46+'シート5-2（兼任6-10）'!Q6+'シート5-2（兼任6-10）'!Q16+'シート5-2（兼任6-10）'!Q26+'シート5-2（兼任6-10）'!Q36+'シート5-2（兼任6-10）'!Q46+'シート5-3（兼任11-15）'!Q6+'シート5-3（兼任11-15）'!Q16+'シート5-3（兼任11-15）'!Q26+'シート5-3（兼任11-15）'!Q36+'シート5-3（兼任11-15）'!Q46+'シート5-4（兼任16-20）'!Q6+'シート5-4（兼任16-20）'!Q16+'シート5-4（兼任16-20）'!Q26+'シート5-4（兼任16-20）'!Q36+'シート5-4（兼任16-20）'!Q46+'シート5-5（兼任21-25）'!Q6+'シート5-5（兼任21-25）'!Q16+'シート5-5（兼任21-25）'!Q26+'シート5-5（兼任21-25）'!Q36+'シート5-5（兼任21-25）'!Q46+'シート5-6（兼任26-30）'!Q6+'シート5-6（兼任26-30）'!Q16+'シート5-6（兼任26-30）'!Q26+'シート5-6（兼任26-30）'!Q36+'シート5-6（兼任26-30）'!Q46</f>
        <v>0</v>
      </c>
      <c r="Q10" s="91">
        <f>SUM(L10:P10)</f>
        <v>27019</v>
      </c>
      <c r="R10" s="91">
        <f>B10+K10+Q10</f>
        <v>95332</v>
      </c>
      <c r="S10" s="351"/>
    </row>
    <row r="11" spans="1:19" s="3" customFormat="1" ht="37.5" customHeight="1">
      <c r="A11" s="92" t="s">
        <v>89</v>
      </c>
      <c r="B11" s="86"/>
      <c r="C11" s="86"/>
      <c r="D11" s="86"/>
      <c r="E11" s="86"/>
      <c r="F11" s="86"/>
      <c r="G11" s="86"/>
      <c r="H11" s="86"/>
      <c r="I11" s="86"/>
      <c r="J11" s="86"/>
      <c r="K11" s="86"/>
      <c r="L11" s="86"/>
      <c r="M11" s="86"/>
      <c r="N11" s="86"/>
      <c r="O11" s="86"/>
      <c r="P11" s="86"/>
      <c r="Q11" s="86"/>
      <c r="R11" s="86"/>
      <c r="S11" s="351"/>
    </row>
    <row r="12" spans="1:19" ht="24.75" customHeight="1">
      <c r="A12" s="87"/>
      <c r="B12" s="88" t="s">
        <v>1</v>
      </c>
      <c r="C12" s="88" t="s">
        <v>2</v>
      </c>
      <c r="D12" s="88" t="s">
        <v>3</v>
      </c>
      <c r="E12" s="88" t="s">
        <v>41</v>
      </c>
      <c r="F12" s="88" t="s">
        <v>4</v>
      </c>
      <c r="G12" s="89" t="s">
        <v>5</v>
      </c>
      <c r="H12" s="88" t="s">
        <v>6</v>
      </c>
      <c r="I12" s="88" t="s">
        <v>7</v>
      </c>
      <c r="J12" s="88" t="s">
        <v>8</v>
      </c>
      <c r="K12" s="88" t="s">
        <v>9</v>
      </c>
      <c r="L12" s="89" t="s">
        <v>10</v>
      </c>
      <c r="M12" s="90" t="s">
        <v>11</v>
      </c>
      <c r="N12" s="89" t="s">
        <v>12</v>
      </c>
      <c r="O12" s="90" t="s">
        <v>13</v>
      </c>
      <c r="P12" s="90" t="s">
        <v>85</v>
      </c>
      <c r="Q12" s="88" t="s">
        <v>14</v>
      </c>
      <c r="R12" s="88" t="s">
        <v>15</v>
      </c>
    </row>
    <row r="13" spans="1:19" s="3" customFormat="1" ht="30" customHeight="1">
      <c r="A13" s="95" t="s">
        <v>18</v>
      </c>
      <c r="B13" s="91">
        <f>'シート5-1（兼任1-5）'!C7+'シート5-1（兼任1-5）'!C17+'シート5-1（兼任1-5）'!C27+'シート5-1（兼任1-5）'!C37+'シート5-1（兼任1-5）'!C47+'シート5-2（兼任6-10）'!C7+'シート5-2（兼任6-10）'!C17+'シート5-2（兼任6-10）'!C27+'シート5-2（兼任6-10）'!C37+'シート5-2（兼任6-10）'!C47+'シート5-3（兼任11-15）'!C7+'シート5-3（兼任11-15）'!C17+'シート5-3（兼任11-15）'!C27+'シート5-3（兼任11-15）'!C37+'シート5-3（兼任11-15）'!C47+'シート5-4（兼任16-20）'!C7+'シート5-4（兼任16-20）'!C17+'シート5-4（兼任16-20）'!C27+'シート5-4（兼任16-20）'!C37+'シート5-4（兼任16-20）'!C47+'シート5-5（兼任21-25）'!C7+'シート5-5（兼任21-25）'!C17+'シート5-5（兼任21-25）'!C27+'シート5-5（兼任21-25）'!C37+'シート5-5（兼任21-25）'!C47+'シート5-6（兼任26-30）'!C7+'シート5-6（兼任26-30）'!C17+'シート5-6（兼任26-30）'!C27+'シート5-6（兼任26-30）'!C37+'シート5-6（兼任26-30）'!C47</f>
        <v>25194</v>
      </c>
      <c r="C13" s="91">
        <f>'シート5-1（兼任1-5）'!D7+'シート5-1（兼任1-5）'!D17+'シート5-1（兼任1-5）'!D27+'シート5-1（兼任1-5）'!D37+'シート5-1（兼任1-5）'!D47+'シート5-2（兼任6-10）'!D7+'シート5-2（兼任6-10）'!D17+'シート5-2（兼任6-10）'!D27+'シート5-2（兼任6-10）'!D37+'シート5-2（兼任6-10）'!D47+'シート5-3（兼任11-15）'!D7+'シート5-3（兼任11-15）'!D17+'シート5-3（兼任11-15）'!D27+'シート5-3（兼任11-15）'!D37+'シート5-3（兼任11-15）'!D47+'シート5-4（兼任16-20）'!D7+'シート5-4（兼任16-20）'!D17+'シート5-4（兼任16-20）'!D27+'シート5-4（兼任16-20）'!D37+'シート5-4（兼任16-20）'!D47+'シート5-5（兼任21-25）'!D7+'シート5-5（兼任21-25）'!D17+'シート5-5（兼任21-25）'!D27+'シート5-5（兼任21-25）'!D37+'シート5-5（兼任21-25）'!D47+'シート5-6（兼任26-30）'!D7+'シート5-6（兼任26-30）'!D17+'シート5-6（兼任26-30）'!D27+'シート5-6（兼任26-30）'!D37+'シート5-6（兼任26-30）'!D47</f>
        <v>3120</v>
      </c>
      <c r="D13" s="91">
        <f>'シート5-1（兼任1-5）'!E7+'シート5-1（兼任1-5）'!E17+'シート5-1（兼任1-5）'!E27+'シート5-1（兼任1-5）'!E37+'シート5-1（兼任1-5）'!E47+'シート5-2（兼任6-10）'!E7+'シート5-2（兼任6-10）'!E17+'シート5-2（兼任6-10）'!E27+'シート5-2（兼任6-10）'!E37+'シート5-2（兼任6-10）'!E47+'シート5-3（兼任11-15）'!E7+'シート5-3（兼任11-15）'!E17+'シート5-3（兼任11-15）'!E27+'シート5-3（兼任11-15）'!E37+'シート5-3（兼任11-15）'!E47+'シート5-4（兼任16-20）'!E7+'シート5-4（兼任16-20）'!E17+'シート5-4（兼任16-20）'!E27+'シート5-4（兼任16-20）'!E37+'シート5-4（兼任16-20）'!E47+'シート5-5（兼任21-25）'!E7+'シート5-5（兼任21-25）'!E17+'シート5-5（兼任21-25）'!E27+'シート5-5（兼任21-25）'!E37+'シート5-5（兼任21-25）'!E47+'シート5-6（兼任26-30）'!E7+'シート5-6（兼任26-30）'!E17+'シート5-6（兼任26-30）'!E27+'シート5-6（兼任26-30）'!E37+'シート5-6（兼任26-30）'!E47</f>
        <v>0</v>
      </c>
      <c r="E13" s="91">
        <f>'シート5-1（兼任1-5）'!F7+'シート5-1（兼任1-5）'!F17+'シート5-1（兼任1-5）'!F27+'シート5-1（兼任1-5）'!F37+'シート5-1（兼任1-5）'!F47+'シート5-2（兼任6-10）'!F7+'シート5-2（兼任6-10）'!F17+'シート5-2（兼任6-10）'!F27+'シート5-2（兼任6-10）'!F37+'シート5-2（兼任6-10）'!F47+'シート5-3（兼任11-15）'!F7+'シート5-3（兼任11-15）'!F17+'シート5-3（兼任11-15）'!F27+'シート5-3（兼任11-15）'!F37+'シート5-3（兼任11-15）'!F47+'シート5-4（兼任16-20）'!F7+'シート5-4（兼任16-20）'!F17+'シート5-4（兼任16-20）'!F27+'シート5-4（兼任16-20）'!F37+'シート5-4（兼任16-20）'!F47+'シート5-5（兼任21-25）'!F7+'シート5-5（兼任21-25）'!F17+'シート5-5（兼任21-25）'!F27+'シート5-5（兼任21-25）'!F37+'シート5-5（兼任21-25）'!F47+'シート5-6（兼任26-30）'!F7+'シート5-6（兼任26-30）'!F17+'シート5-6（兼任26-30）'!F27+'シート5-6（兼任26-30）'!F37+'シート5-6（兼任26-30）'!F47</f>
        <v>0</v>
      </c>
      <c r="F13" s="91">
        <f>'シート5-1（兼任1-5）'!G7+'シート5-1（兼任1-5）'!G17+'シート5-1（兼任1-5）'!G27+'シート5-1（兼任1-5）'!G37+'シート5-1（兼任1-5）'!G47+'シート5-2（兼任6-10）'!G7+'シート5-2（兼任6-10）'!G17+'シート5-2（兼任6-10）'!G27+'シート5-2（兼任6-10）'!G37+'シート5-2（兼任6-10）'!G47+'シート5-3（兼任11-15）'!G7+'シート5-3（兼任11-15）'!G17+'シート5-3（兼任11-15）'!G27+'シート5-3（兼任11-15）'!G37+'シート5-3（兼任11-15）'!G47+'シート5-4（兼任16-20）'!G7+'シート5-4（兼任16-20）'!G17+'シート5-4（兼任16-20）'!G27+'シート5-4（兼任16-20）'!G37+'シート5-4（兼任16-20）'!G47+'シート5-5（兼任21-25）'!G7+'シート5-5（兼任21-25）'!G17+'シート5-5（兼任21-25）'!G27+'シート5-5（兼任21-25）'!G37+'シート5-5（兼任21-25）'!G47+'シート5-6（兼任26-30）'!G7+'シート5-6（兼任26-30）'!G17+'シート5-6（兼任26-30）'!G27+'シート5-6（兼任26-30）'!G37+'シート5-6（兼任26-30）'!G47</f>
        <v>0</v>
      </c>
      <c r="G13" s="91">
        <f>'シート5-1（兼任1-5）'!H7+'シート5-1（兼任1-5）'!H17+'シート5-1（兼任1-5）'!H27+'シート5-1（兼任1-5）'!H37+'シート5-1（兼任1-5）'!H47+'シート5-2（兼任6-10）'!H7+'シート5-2（兼任6-10）'!H17+'シート5-2（兼任6-10）'!H27+'シート5-2（兼任6-10）'!H37+'シート5-2（兼任6-10）'!H47+'シート5-3（兼任11-15）'!H7+'シート5-3（兼任11-15）'!H17+'シート5-3（兼任11-15）'!H27+'シート5-3（兼任11-15）'!H37+'シート5-3（兼任11-15）'!H47+'シート5-4（兼任16-20）'!H7+'シート5-4（兼任16-20）'!H17+'シート5-4（兼任16-20）'!H27+'シート5-4（兼任16-20）'!H37+'シート5-4（兼任16-20）'!H47+'シート5-5（兼任21-25）'!H7+'シート5-5（兼任21-25）'!H17+'シート5-5（兼任21-25）'!H27+'シート5-5（兼任21-25）'!H37+'シート5-5（兼任21-25）'!H47+'シート5-6（兼任26-30）'!H7+'シート5-6（兼任26-30）'!H17+'シート5-6（兼任26-30）'!H27+'シート5-6（兼任26-30）'!H37+'シート5-6（兼任26-30）'!H47</f>
        <v>9561</v>
      </c>
      <c r="H13" s="91">
        <f>'シート5-1（兼任1-5）'!I7+'シート5-1（兼任1-5）'!I17+'シート5-1（兼任1-5）'!I27+'シート5-1（兼任1-5）'!I37+'シート5-1（兼任1-5）'!I47+'シート5-2（兼任6-10）'!I7+'シート5-2（兼任6-10）'!I17+'シート5-2（兼任6-10）'!I27+'シート5-2（兼任6-10）'!I37+'シート5-2（兼任6-10）'!I47+'シート5-3（兼任11-15）'!I7+'シート5-3（兼任11-15）'!I17+'シート5-3（兼任11-15）'!I27+'シート5-3（兼任11-15）'!I37+'シート5-3（兼任11-15）'!I47+'シート5-4（兼任16-20）'!I7+'シート5-4（兼任16-20）'!I17+'シート5-4（兼任16-20）'!I27+'シート5-4（兼任16-20）'!I37+'シート5-4（兼任16-20）'!I47+'シート5-5（兼任21-25）'!I7+'シート5-5（兼任21-25）'!I17+'シート5-5（兼任21-25）'!I27+'シート5-5（兼任21-25）'!I37+'シート5-5（兼任21-25）'!I47+'シート5-6（兼任26-30）'!I7+'シート5-6（兼任26-30）'!I17+'シート5-6（兼任26-30）'!I27+'シート5-6（兼任26-30）'!I37+'シート5-6（兼任26-30）'!I47</f>
        <v>1168</v>
      </c>
      <c r="I13" s="91">
        <f>'シート5-1（兼任1-5）'!J7+'シート5-1（兼任1-5）'!J17+'シート5-1（兼任1-5）'!J27+'シート5-1（兼任1-5）'!J37+'シート5-1（兼任1-5）'!J47+'シート5-2（兼任6-10）'!J7+'シート5-2（兼任6-10）'!J17+'シート5-2（兼任6-10）'!J27+'シート5-2（兼任6-10）'!J37+'シート5-2（兼任6-10）'!J47+'シート5-3（兼任11-15）'!J7+'シート5-3（兼任11-15）'!J17+'シート5-3（兼任11-15）'!J27+'シート5-3（兼任11-15）'!J37+'シート5-3（兼任11-15）'!J47+'シート5-4（兼任16-20）'!J7+'シート5-4（兼任16-20）'!J17+'シート5-4（兼任16-20）'!J27+'シート5-4（兼任16-20）'!J37+'シート5-4（兼任16-20）'!J47+'シート5-5（兼任21-25）'!J7+'シート5-5（兼任21-25）'!J17+'シート5-5（兼任21-25）'!J27+'シート5-5（兼任21-25）'!J37+'シート5-5（兼任21-25）'!J47+'シート5-6（兼任26-30）'!J7+'シート5-6（兼任26-30）'!J17+'シート5-6（兼任26-30）'!J27+'シート5-6（兼任26-30）'!J37+'シート5-6（兼任26-30）'!J47</f>
        <v>3240</v>
      </c>
      <c r="J13" s="91">
        <f>'シート5-1（兼任1-5）'!K7+'シート5-1（兼任1-5）'!K17+'シート5-1（兼任1-5）'!K27+'シート5-1（兼任1-5）'!K37+'シート5-1（兼任1-5）'!K47+'シート5-2（兼任6-10）'!K7+'シート5-2（兼任6-10）'!K17+'シート5-2（兼任6-10）'!K27+'シート5-2（兼任6-10）'!K37+'シート5-2（兼任6-10）'!K47+'シート5-3（兼任11-15）'!K7+'シート5-3（兼任11-15）'!K17+'シート5-3（兼任11-15）'!K27+'シート5-3（兼任11-15）'!K37+'シート5-3（兼任11-15）'!K47+'シート5-4（兼任16-20）'!K7+'シート5-4（兼任16-20）'!K17+'シート5-4（兼任16-20）'!K27+'シート5-4（兼任16-20）'!K37+'シート5-4（兼任16-20）'!K47+'シート5-5（兼任21-25）'!K7+'シート5-5（兼任21-25）'!K17+'シート5-5（兼任21-25）'!K27+'シート5-5（兼任21-25）'!K37+'シート5-5（兼任21-25）'!K47+'シート5-6（兼任26-30）'!K7+'シート5-6（兼任26-30）'!K17+'シート5-6（兼任26-30）'!K27+'シート5-6（兼任26-30）'!K37+'シート5-6（兼任26-30）'!K47</f>
        <v>0</v>
      </c>
      <c r="K13" s="91">
        <f>SUM(C13:J13)</f>
        <v>17089</v>
      </c>
      <c r="L13" s="91">
        <f>'シート5-1（兼任1-5）'!M7+'シート5-1（兼任1-5）'!M17+'シート5-1（兼任1-5）'!M27+'シート5-1（兼任1-5）'!M37+'シート5-1（兼任1-5）'!M47+'シート5-2（兼任6-10）'!M7+'シート5-2（兼任6-10）'!M17+'シート5-2（兼任6-10）'!M27+'シート5-2（兼任6-10）'!M37+'シート5-2（兼任6-10）'!M47+'シート5-3（兼任11-15）'!M7+'シート5-3（兼任11-15）'!M17+'シート5-3（兼任11-15）'!M27+'シート5-3（兼任11-15）'!M37+'シート5-3（兼任11-15）'!M47+'シート5-4（兼任16-20）'!M7+'シート5-4（兼任16-20）'!M17+'シート5-4（兼任16-20）'!M27+'シート5-4（兼任16-20）'!M37+'シート5-4（兼任16-20）'!M47+'シート5-5（兼任21-25）'!M7+'シート5-5（兼任21-25）'!M17+'シート5-5（兼任21-25）'!M27+'シート5-5（兼任21-25）'!M37+'シート5-5（兼任21-25）'!M47+'シート5-6（兼任26-30）'!M7+'シート5-6（兼任26-30）'!M17+'シート5-6（兼任26-30）'!M27+'シート5-6（兼任26-30）'!M37+'シート5-6（兼任26-30）'!M47</f>
        <v>8699</v>
      </c>
      <c r="M13" s="91">
        <f>'シート5-1（兼任1-5）'!N7+'シート5-1（兼任1-5）'!N17+'シート5-1（兼任1-5）'!N27+'シート5-1（兼任1-5）'!N37+'シート5-1（兼任1-5）'!N47+'シート5-2（兼任6-10）'!N7+'シート5-2（兼任6-10）'!N17+'シート5-2（兼任6-10）'!N27+'シート5-2（兼任6-10）'!N37+'シート5-2（兼任6-10）'!N47+'シート5-3（兼任11-15）'!N7+'シート5-3（兼任11-15）'!N17+'シート5-3（兼任11-15）'!N27+'シート5-3（兼任11-15）'!N37+'シート5-3（兼任11-15）'!N47+'シート5-4（兼任16-20）'!N7+'シート5-4（兼任16-20）'!N17+'シート5-4（兼任16-20）'!N27+'シート5-4（兼任16-20）'!N37+'シート5-4（兼任16-20）'!N47+'シート5-5（兼任21-25）'!N7+'シート5-5（兼任21-25）'!N17+'シート5-5（兼任21-25）'!N27+'シート5-5（兼任21-25）'!N37+'シート5-5（兼任21-25）'!N47+'シート5-6（兼任26-30）'!N7+'シート5-6（兼任26-30）'!N17+'シート5-6（兼任26-30）'!N27+'シート5-6（兼任26-30）'!N37+'シート5-6（兼任26-30）'!N47</f>
        <v>5039</v>
      </c>
      <c r="N13" s="91">
        <f>'シート5-1（兼任1-5）'!O7+'シート5-1（兼任1-5）'!O17+'シート5-1（兼任1-5）'!O27+'シート5-1（兼任1-5）'!O37+'シート5-1（兼任1-5）'!O47+'シート5-2（兼任6-10）'!O7+'シート5-2（兼任6-10）'!O17+'シート5-2（兼任6-10）'!O27+'シート5-2（兼任6-10）'!O37+'シート5-2（兼任6-10）'!O47+'シート5-3（兼任11-15）'!O7+'シート5-3（兼任11-15）'!O17+'シート5-3（兼任11-15）'!O27+'シート5-3（兼任11-15）'!O37+'シート5-3（兼任11-15）'!O47+'シート5-4（兼任16-20）'!O7+'シート5-4（兼任16-20）'!O17+'シート5-4（兼任16-20）'!O27+'シート5-4（兼任16-20）'!O37+'シート5-4（兼任16-20）'!O47+'シート5-5（兼任21-25）'!O7+'シート5-5（兼任21-25）'!O17+'シート5-5（兼任21-25）'!O27+'シート5-5（兼任21-25）'!O37+'シート5-5（兼任21-25）'!O47+'シート5-6（兼任26-30）'!O7+'シート5-6（兼任26-30）'!O17+'シート5-6（兼任26-30）'!O27+'シート5-6（兼任26-30）'!O37+'シート5-6（兼任26-30）'!O47</f>
        <v>48</v>
      </c>
      <c r="O13" s="91">
        <f>'シート5-1（兼任1-5）'!P7+'シート5-1（兼任1-5）'!P17+'シート5-1（兼任1-5）'!P27+'シート5-1（兼任1-5）'!P37+'シート5-1（兼任1-5）'!P47+'シート5-2（兼任6-10）'!P7+'シート5-2（兼任6-10）'!P17+'シート5-2（兼任6-10）'!P27+'シート5-2（兼任6-10）'!P37+'シート5-2（兼任6-10）'!P47+'シート5-3（兼任11-15）'!P7+'シート5-3（兼任11-15）'!P17+'シート5-3（兼任11-15）'!P27+'シート5-3（兼任11-15）'!P37+'シート5-3（兼任11-15）'!P47+'シート5-4（兼任16-20）'!P7+'シート5-4（兼任16-20）'!P17+'シート5-4（兼任16-20）'!P27+'シート5-4（兼任16-20）'!P37+'シート5-4（兼任16-20）'!P47+'シート5-5（兼任21-25）'!P7+'シート5-5（兼任21-25）'!P17+'シート5-5（兼任21-25）'!P27+'シート5-5（兼任21-25）'!P37+'シート5-5（兼任21-25）'!P47+'シート5-6（兼任26-30）'!P7+'シート5-6（兼任26-30）'!P17+'シート5-6（兼任26-30）'!P27+'シート5-6（兼任26-30）'!P37+'シート5-6（兼任26-30）'!P47</f>
        <v>0</v>
      </c>
      <c r="P13" s="91">
        <f>'シート5-1（兼任1-5）'!Q7+'シート5-1（兼任1-5）'!Q17+'シート5-1（兼任1-5）'!Q27+'シート5-1（兼任1-5）'!Q37+'シート5-1（兼任1-5）'!Q47+'シート5-2（兼任6-10）'!Q7+'シート5-2（兼任6-10）'!Q17+'シート5-2（兼任6-10）'!Q27+'シート5-2（兼任6-10）'!Q37+'シート5-2（兼任6-10）'!Q47+'シート5-3（兼任11-15）'!Q7+'シート5-3（兼任11-15）'!Q17+'シート5-3（兼任11-15）'!Q27+'シート5-3（兼任11-15）'!Q37+'シート5-3（兼任11-15）'!Q47+'シート5-4（兼任16-20）'!Q7+'シート5-4（兼任16-20）'!Q17+'シート5-4（兼任16-20）'!Q27+'シート5-4（兼任16-20）'!Q37+'シート5-4（兼任16-20）'!Q47+'シート5-5（兼任21-25）'!Q7+'シート5-5（兼任21-25）'!Q17+'シート5-5（兼任21-25）'!Q27+'シート5-5（兼任21-25）'!Q37+'シート5-5（兼任21-25）'!Q47+'シート5-6（兼任26-30）'!Q7+'シート5-6（兼任26-30）'!Q17+'シート5-6（兼任26-30）'!Q27+'シート5-6（兼任26-30）'!Q37+'シート5-6（兼任26-30）'!Q47</f>
        <v>0</v>
      </c>
      <c r="Q13" s="91">
        <f>SUM(L13:P13)</f>
        <v>13786</v>
      </c>
      <c r="R13" s="91">
        <f>B13+K13+Q13</f>
        <v>56069</v>
      </c>
    </row>
    <row r="14" spans="1:19" s="3" customFormat="1" ht="37.5" customHeight="1">
      <c r="A14" s="92" t="s">
        <v>99</v>
      </c>
      <c r="B14" s="86"/>
      <c r="C14" s="86"/>
      <c r="D14" s="86"/>
      <c r="E14" s="86"/>
      <c r="F14" s="86"/>
      <c r="G14" s="86"/>
      <c r="H14" s="86"/>
      <c r="I14" s="86"/>
      <c r="J14" s="86"/>
      <c r="K14" s="86"/>
      <c r="L14" s="86"/>
      <c r="M14" s="86"/>
      <c r="N14" s="86"/>
      <c r="O14" s="86"/>
      <c r="P14" s="86"/>
      <c r="Q14" s="86"/>
      <c r="R14" s="86"/>
    </row>
    <row r="15" spans="1:19" ht="24.75" customHeight="1">
      <c r="A15" s="87"/>
      <c r="B15" s="88" t="s">
        <v>1</v>
      </c>
      <c r="C15" s="88" t="s">
        <v>2</v>
      </c>
      <c r="D15" s="88" t="s">
        <v>3</v>
      </c>
      <c r="E15" s="88" t="s">
        <v>41</v>
      </c>
      <c r="F15" s="88" t="s">
        <v>4</v>
      </c>
      <c r="G15" s="89" t="s">
        <v>5</v>
      </c>
      <c r="H15" s="88" t="s">
        <v>6</v>
      </c>
      <c r="I15" s="88" t="s">
        <v>7</v>
      </c>
      <c r="J15" s="88" t="s">
        <v>8</v>
      </c>
      <c r="K15" s="88" t="s">
        <v>9</v>
      </c>
      <c r="L15" s="89" t="s">
        <v>10</v>
      </c>
      <c r="M15" s="90" t="s">
        <v>11</v>
      </c>
      <c r="N15" s="89" t="s">
        <v>12</v>
      </c>
      <c r="O15" s="90" t="s">
        <v>13</v>
      </c>
      <c r="P15" s="90" t="s">
        <v>85</v>
      </c>
      <c r="Q15" s="88" t="s">
        <v>14</v>
      </c>
      <c r="R15" s="88" t="s">
        <v>15</v>
      </c>
    </row>
    <row r="16" spans="1:19" s="3" customFormat="1" ht="30" customHeight="1">
      <c r="A16" s="150" t="s">
        <v>100</v>
      </c>
      <c r="B16" s="91">
        <f>'シート5-1（兼任1-5）'!C8+'シート5-1（兼任1-5）'!C18+'シート5-1（兼任1-5）'!C28+'シート5-1（兼任1-5）'!C38+'シート5-1（兼任1-5）'!C48+'シート5-2（兼任6-10）'!C8+'シート5-2（兼任6-10）'!C18+'シート5-2（兼任6-10）'!C28+'シート5-2（兼任6-10）'!C38+'シート5-2（兼任6-10）'!C48+'シート5-3（兼任11-15）'!C8+'シート5-3（兼任11-15）'!C18+'シート5-3（兼任11-15）'!C28+'シート5-3（兼任11-15）'!C38+'シート5-3（兼任11-15）'!C48+'シート5-4（兼任16-20）'!C8+'シート5-4（兼任16-20）'!C18+'シート5-4（兼任16-20）'!C28+'シート5-4（兼任16-20）'!C38+'シート5-4（兼任16-20）'!C48+'シート5-5（兼任21-25）'!C8+'シート5-5（兼任21-25）'!C18+'シート5-5（兼任21-25）'!C28+'シート5-5（兼任21-25）'!C38+'シート5-5（兼任21-25）'!C48+'シート5-6（兼任26-30）'!C8+'シート5-6（兼任26-30）'!C18+'シート5-6（兼任26-30）'!C28+'シート5-6（兼任26-30）'!C38+'シート5-6（兼任26-30）'!C48</f>
        <v>341017</v>
      </c>
      <c r="C16" s="91">
        <f>'シート5-1（兼任1-5）'!D8+'シート5-1（兼任1-5）'!D18+'シート5-1（兼任1-5）'!D28+'シート5-1（兼任1-5）'!D38+'シート5-1（兼任1-5）'!D48+'シート5-2（兼任6-10）'!D8+'シート5-2（兼任6-10）'!D18+'シート5-2（兼任6-10）'!D28+'シート5-2（兼任6-10）'!D38+'シート5-2（兼任6-10）'!D48+'シート5-3（兼任11-15）'!D8+'シート5-3（兼任11-15）'!D18+'シート5-3（兼任11-15）'!D28+'シート5-3（兼任11-15）'!D38+'シート5-3（兼任11-15）'!D48+'シート5-4（兼任16-20）'!D8+'シート5-4（兼任16-20）'!D18+'シート5-4（兼任16-20）'!D28+'シート5-4（兼任16-20）'!D38+'シート5-4（兼任16-20）'!D48+'シート5-5（兼任21-25）'!D8+'シート5-5（兼任21-25）'!D18+'シート5-5（兼任21-25）'!D28+'シート5-5（兼任21-25）'!D38+'シート5-5（兼任21-25）'!D48+'シート5-6（兼任26-30）'!D8+'シート5-6（兼任26-30）'!D18+'シート5-6（兼任26-30）'!D28+'シート5-6（兼任26-30）'!D38+'シート5-6（兼任26-30）'!D48</f>
        <v>6240</v>
      </c>
      <c r="D16" s="91">
        <f>'シート5-1（兼任1-5）'!E8+'シート5-1（兼任1-5）'!E18+'シート5-1（兼任1-5）'!E28+'シート5-1（兼任1-5）'!E38+'シート5-1（兼任1-5）'!E48+'シート5-2（兼任6-10）'!E8+'シート5-2（兼任6-10）'!E18+'シート5-2（兼任6-10）'!E28+'シート5-2（兼任6-10）'!E38+'シート5-2（兼任6-10）'!E48+'シート5-3（兼任11-15）'!E8+'シート5-3（兼任11-15）'!E18+'シート5-3（兼任11-15）'!E28+'シート5-3（兼任11-15）'!E38+'シート5-3（兼任11-15）'!E48+'シート5-4（兼任16-20）'!E8+'シート5-4（兼任16-20）'!E18+'シート5-4（兼任16-20）'!E28+'シート5-4（兼任16-20）'!E38+'シート5-4（兼任16-20）'!E48+'シート5-5（兼任21-25）'!E8+'シート5-5（兼任21-25）'!E18+'シート5-5（兼任21-25）'!E28+'シート5-5（兼任21-25）'!E38+'シート5-5（兼任21-25）'!E48+'シート5-6（兼任26-30）'!E8+'シート5-6（兼任26-30）'!E18+'シート5-6（兼任26-30）'!E28+'シート5-6（兼任26-30）'!E38+'シート5-6（兼任26-30）'!E48</f>
        <v>0</v>
      </c>
      <c r="E16" s="91">
        <f>'シート5-1（兼任1-5）'!F8+'シート5-1（兼任1-5）'!F18+'シート5-1（兼任1-5）'!F28+'シート5-1（兼任1-5）'!F38+'シート5-1（兼任1-5）'!F48+'シート5-2（兼任6-10）'!F8+'シート5-2（兼任6-10）'!F18+'シート5-2（兼任6-10）'!F28+'シート5-2（兼任6-10）'!F38+'シート5-2（兼任6-10）'!F48+'シート5-3（兼任11-15）'!F8+'シート5-3（兼任11-15）'!F18+'シート5-3（兼任11-15）'!F28+'シート5-3（兼任11-15）'!F38+'シート5-3（兼任11-15）'!F48+'シート5-4（兼任16-20）'!F8+'シート5-4（兼任16-20）'!F18+'シート5-4（兼任16-20）'!F28+'シート5-4（兼任16-20）'!F38+'シート5-4（兼任16-20）'!F48+'シート5-5（兼任21-25）'!F8+'シート5-5（兼任21-25）'!F18+'シート5-5（兼任21-25）'!F28+'シート5-5（兼任21-25）'!F38+'シート5-5（兼任21-25）'!F48+'シート5-6（兼任26-30）'!F8+'シート5-6（兼任26-30）'!F18+'シート5-6（兼任26-30）'!F28+'シート5-6（兼任26-30）'!F38+'シート5-6（兼任26-30）'!F48</f>
        <v>0</v>
      </c>
      <c r="F16" s="91">
        <f>'シート5-1（兼任1-5）'!G8+'シート5-1（兼任1-5）'!G18+'シート5-1（兼任1-5）'!G28+'シート5-1（兼任1-5）'!G38+'シート5-1（兼任1-5）'!G48+'シート5-2（兼任6-10）'!G8+'シート5-2（兼任6-10）'!G18+'シート5-2（兼任6-10）'!G28+'シート5-2（兼任6-10）'!G38+'シート5-2（兼任6-10）'!G48+'シート5-3（兼任11-15）'!G8+'シート5-3（兼任11-15）'!G18+'シート5-3（兼任11-15）'!G28+'シート5-3（兼任11-15）'!G38+'シート5-3（兼任11-15）'!G48+'シート5-4（兼任16-20）'!G8+'シート5-4（兼任16-20）'!G18+'シート5-4（兼任16-20）'!G28+'シート5-4（兼任16-20）'!G38+'シート5-4（兼任16-20）'!G48+'シート5-5（兼任21-25）'!G8+'シート5-5（兼任21-25）'!G18+'シート5-5（兼任21-25）'!G28+'シート5-5（兼任21-25）'!G38+'シート5-5（兼任21-25）'!G48+'シート5-6（兼任26-30）'!G8+'シート5-6（兼任26-30）'!G18+'シート5-6（兼任26-30）'!G28+'シート5-6（兼任26-30）'!G38+'シート5-6（兼任26-30）'!G48</f>
        <v>5112</v>
      </c>
      <c r="G16" s="91">
        <f>'シート5-1（兼任1-5）'!H8+'シート5-1（兼任1-5）'!H18+'シート5-1（兼任1-5）'!H28+'シート5-1（兼任1-5）'!H38+'シート5-1（兼任1-5）'!H48+'シート5-2（兼任6-10）'!H8+'シート5-2（兼任6-10）'!H18+'シート5-2（兼任6-10）'!H28+'シート5-2（兼任6-10）'!H38+'シート5-2（兼任6-10）'!H48+'シート5-3（兼任11-15）'!H8+'シート5-3（兼任11-15）'!H18+'シート5-3（兼任11-15）'!H28+'シート5-3（兼任11-15）'!H38+'シート5-3（兼任11-15）'!H48+'シート5-4（兼任16-20）'!H8+'シート5-4（兼任16-20）'!H18+'シート5-4（兼任16-20）'!H28+'シート5-4（兼任16-20）'!H38+'シート5-4（兼任16-20）'!H48+'シート5-5（兼任21-25）'!H8+'シート5-5（兼任21-25）'!H18+'シート5-5（兼任21-25）'!H28+'シート5-5（兼任21-25）'!H38+'シート5-5（兼任21-25）'!H48+'シート5-6（兼任26-30）'!H8+'シート5-6（兼任26-30）'!H18+'シート5-6（兼任26-30）'!H28+'シート5-6（兼任26-30）'!H38+'シート5-6（兼任26-30）'!H48</f>
        <v>127418</v>
      </c>
      <c r="H16" s="91">
        <f>'シート5-1（兼任1-5）'!I8+'シート5-1（兼任1-5）'!I18+'シート5-1（兼任1-5）'!I28+'シート5-1（兼任1-5）'!I38+'シート5-1（兼任1-5）'!I48+'シート5-2（兼任6-10）'!I8+'シート5-2（兼任6-10）'!I18+'シート5-2（兼任6-10）'!I28+'シート5-2（兼任6-10）'!I38+'シート5-2（兼任6-10）'!I48+'シート5-3（兼任11-15）'!I8+'シート5-3（兼任11-15）'!I18+'シート5-3（兼任11-15）'!I28+'シート5-3（兼任11-15）'!I38+'シート5-3（兼任11-15）'!I48+'シート5-4（兼任16-20）'!I8+'シート5-4（兼任16-20）'!I18+'シート5-4（兼任16-20）'!I28+'シート5-4（兼任16-20）'!I38+'シート5-4（兼任16-20）'!I48+'シート5-5（兼任21-25）'!I8+'シート5-5（兼任21-25）'!I18+'シート5-5（兼任21-25）'!I28+'シート5-5（兼任21-25）'!I38+'シート5-5（兼任21-25）'!I48+'シート5-6（兼任26-30）'!I8+'シート5-6（兼任26-30）'!I18+'シート5-6（兼任26-30）'!I28+'シート5-6（兼任26-30）'!I38+'シート5-6（兼任26-30）'!I48</f>
        <v>4916</v>
      </c>
      <c r="I16" s="91">
        <f>'シート5-1（兼任1-5）'!J8+'シート5-1（兼任1-5）'!J18+'シート5-1（兼任1-5）'!J28+'シート5-1（兼任1-5）'!J38+'シート5-1（兼任1-5）'!J48+'シート5-2（兼任6-10）'!J8+'シート5-2（兼任6-10）'!J18+'シート5-2（兼任6-10）'!J28+'シート5-2（兼任6-10）'!J38+'シート5-2（兼任6-10）'!J48+'シート5-3（兼任11-15）'!J8+'シート5-3（兼任11-15）'!J18+'シート5-3（兼任11-15）'!J28+'シート5-3（兼任11-15）'!J38+'シート5-3（兼任11-15）'!J48+'シート5-4（兼任16-20）'!J8+'シート5-4（兼任16-20）'!J18+'シート5-4（兼任16-20）'!J28+'シート5-4（兼任16-20）'!J38+'シート5-4（兼任16-20）'!J48+'シート5-5（兼任21-25）'!J8+'シート5-5（兼任21-25）'!J18+'シート5-5（兼任21-25）'!J28+'シート5-5（兼任21-25）'!J38+'シート5-5（兼任21-25）'!J48+'シート5-6（兼任26-30）'!J8+'シート5-6（兼任26-30）'!J18+'シート5-6（兼任26-30）'!J28+'シート5-6（兼任26-30）'!J38+'シート5-6（兼任26-30）'!J48</f>
        <v>3240</v>
      </c>
      <c r="J16" s="91">
        <f>'シート5-1（兼任1-5）'!K8+'シート5-1（兼任1-5）'!K18+'シート5-1（兼任1-5）'!K28+'シート5-1（兼任1-5）'!K38+'シート5-1（兼任1-5）'!K48+'シート5-2（兼任6-10）'!K8+'シート5-2（兼任6-10）'!K18+'シート5-2（兼任6-10）'!K28+'シート5-2（兼任6-10）'!K38+'シート5-2（兼任6-10）'!K48+'シート5-3（兼任11-15）'!K8+'シート5-3（兼任11-15）'!K18+'シート5-3（兼任11-15）'!K28+'シート5-3（兼任11-15）'!K38+'シート5-3（兼任11-15）'!K48+'シート5-4（兼任16-20）'!K8+'シート5-4（兼任16-20）'!K18+'シート5-4（兼任16-20）'!K28+'シート5-4（兼任16-20）'!K38+'シート5-4（兼任16-20）'!K48+'シート5-5（兼任21-25）'!K8+'シート5-5（兼任21-25）'!K18+'シート5-5（兼任21-25）'!K28+'シート5-5（兼任21-25）'!K38+'シート5-5（兼任21-25）'!K48+'シート5-6（兼任26-30）'!K8+'シート5-6（兼任26-30）'!K18+'シート5-6（兼任26-30）'!K28+'シート5-6（兼任26-30）'!K38+'シート5-6（兼任26-30）'!K48</f>
        <v>1171</v>
      </c>
      <c r="K16" s="91">
        <f>SUM(C16:J16)</f>
        <v>148097</v>
      </c>
      <c r="L16" s="91">
        <f>'シート5-1（兼任1-5）'!M8+'シート5-1（兼任1-5）'!M18+'シート5-1（兼任1-5）'!M28+'シート5-1（兼任1-5）'!M38+'シート5-1（兼任1-5）'!M48+'シート5-2（兼任6-10）'!M8+'シート5-2（兼任6-10）'!M18+'シート5-2（兼任6-10）'!M28+'シート5-2（兼任6-10）'!M38+'シート5-2（兼任6-10）'!M48+'シート5-3（兼任11-15）'!M8+'シート5-3（兼任11-15）'!M18+'シート5-3（兼任11-15）'!M28+'シート5-3（兼任11-15）'!M38+'シート5-3（兼任11-15）'!M48+'シート5-4（兼任16-20）'!M8+'シート5-4（兼任16-20）'!M18+'シート5-4（兼任16-20）'!M28+'シート5-4（兼任16-20）'!M38+'シート5-4（兼任16-20）'!M48+'シート5-5（兼任21-25）'!M8+'シート5-5（兼任21-25）'!M18+'シート5-5（兼任21-25）'!M28+'シート5-5（兼任21-25）'!M38+'シート5-5（兼任21-25）'!M48+'シート5-6（兼任26-30）'!M8+'シート5-6（兼任26-30）'!M18+'シート5-6（兼任26-30）'!M28+'シート5-6（兼任26-30）'!M38+'シート5-6（兼任26-30）'!M48</f>
        <v>119592</v>
      </c>
      <c r="M16" s="91">
        <f>'シート5-1（兼任1-5）'!N8+'シート5-1（兼任1-5）'!N18+'シート5-1（兼任1-5）'!N28+'シート5-1（兼任1-5）'!N38+'シート5-1（兼任1-5）'!N48+'シート5-2（兼任6-10）'!N8+'シート5-2（兼任6-10）'!N18+'シート5-2（兼任6-10）'!N28+'シート5-2（兼任6-10）'!N38+'シート5-2（兼任6-10）'!N48+'シート5-3（兼任11-15）'!N8+'シート5-3（兼任11-15）'!N18+'シート5-3（兼任11-15）'!N28+'シート5-3（兼任11-15）'!N38+'シート5-3（兼任11-15）'!N48+'シート5-4（兼任16-20）'!N8+'シート5-4（兼任16-20）'!N18+'シート5-4（兼任16-20）'!N28+'シート5-4（兼任16-20）'!N38+'シート5-4（兼任16-20）'!N48+'シート5-5（兼任21-25）'!N8+'シート5-5（兼任21-25）'!N18+'シート5-5（兼任21-25）'!N28+'シート5-5（兼任21-25）'!N38+'シート5-5（兼任21-25）'!N48+'シート5-6（兼任26-30）'!N8+'シート5-6（兼任26-30）'!N18+'シート5-6（兼任26-30）'!N28+'シート5-6（兼任26-30）'!N38+'シート5-6（兼任26-30）'!N48</f>
        <v>68204</v>
      </c>
      <c r="N16" s="91">
        <f>'シート5-1（兼任1-5）'!O8+'シート5-1（兼任1-5）'!O18+'シート5-1（兼任1-5）'!O28+'シート5-1（兼任1-5）'!O38+'シート5-1（兼任1-5）'!O48+'シート5-2（兼任6-10）'!O8+'シート5-2（兼任6-10）'!O18+'シート5-2（兼任6-10）'!O28+'シート5-2（兼任6-10）'!O38+'シート5-2（兼任6-10）'!O48+'シート5-3（兼任11-15）'!O8+'シート5-3（兼任11-15）'!O18+'シート5-3（兼任11-15）'!O28+'シート5-3（兼任11-15）'!O38+'シート5-3（兼任11-15）'!O48+'シート5-4（兼任16-20）'!O8+'シート5-4（兼任16-20）'!O18+'シート5-4（兼任16-20）'!O28+'シート5-4（兼任16-20）'!O38+'シート5-4（兼任16-20）'!O48+'シート5-5（兼任21-25）'!O8+'シート5-5（兼任21-25）'!O18+'シート5-5（兼任21-25）'!O28+'シート5-5（兼任21-25）'!O38+'シート5-5（兼任21-25）'!O48+'シート5-6（兼任26-30）'!O8+'シート5-6（兼任26-30）'!O18+'シート5-6（兼任26-30）'!O28+'シート5-6（兼任26-30）'!O38+'シート5-6（兼任26-30）'!O48</f>
        <v>561</v>
      </c>
      <c r="O16" s="91">
        <f>'シート5-1（兼任1-5）'!P8+'シート5-1（兼任1-5）'!P18+'シート5-1（兼任1-5）'!P28+'シート5-1（兼任1-5）'!P38+'シート5-1（兼任1-5）'!P48+'シート5-2（兼任6-10）'!P8+'シート5-2（兼任6-10）'!P18+'シート5-2（兼任6-10）'!P28+'シート5-2（兼任6-10）'!P38+'シート5-2（兼任6-10）'!P48+'シート5-3（兼任11-15）'!P8+'シート5-3（兼任11-15）'!P18+'シート5-3（兼任11-15）'!P28+'シート5-3（兼任11-15）'!P38+'シート5-3（兼任11-15）'!P48+'シート5-4（兼任16-20）'!P8+'シート5-4（兼任16-20）'!P18+'シート5-4（兼任16-20）'!P28+'シート5-4（兼任16-20）'!P38+'シート5-4（兼任16-20）'!P48+'シート5-5（兼任21-25）'!P8+'シート5-5（兼任21-25）'!P18+'シート5-5（兼任21-25）'!P28+'シート5-5（兼任21-25）'!P38+'シート5-5（兼任21-25）'!P48+'シート5-6（兼任26-30）'!P8+'シート5-6（兼任26-30）'!P18+'シート5-6（兼任26-30）'!P28+'シート5-6（兼任26-30）'!P38+'シート5-6（兼任26-30）'!P48</f>
        <v>0</v>
      </c>
      <c r="P16" s="91">
        <f>'シート5-1（兼任1-5）'!Q8+'シート5-1（兼任1-5）'!Q18+'シート5-1（兼任1-5）'!Q28+'シート5-1（兼任1-5）'!Q38+'シート5-1（兼任1-5）'!Q48+'シート5-2（兼任6-10）'!Q8+'シート5-2（兼任6-10）'!Q18+'シート5-2（兼任6-10）'!Q28+'シート5-2（兼任6-10）'!Q38+'シート5-2（兼任6-10）'!Q48+'シート5-3（兼任11-15）'!Q8+'シート5-3（兼任11-15）'!Q18+'シート5-3（兼任11-15）'!Q28+'シート5-3（兼任11-15）'!Q38+'シート5-3（兼任11-15）'!Q48+'シート5-4（兼任16-20）'!Q8+'シート5-4（兼任16-20）'!Q18+'シート5-4（兼任16-20）'!Q28+'シート5-4（兼任16-20）'!Q38+'シート5-4（兼任16-20）'!Q48+'シート5-5（兼任21-25）'!Q8+'シート5-5（兼任21-25）'!Q18+'シート5-5（兼任21-25）'!Q28+'シート5-5（兼任21-25）'!Q38+'シート5-5（兼任21-25）'!Q48+'シート5-6（兼任26-30）'!Q8+'シート5-6（兼任26-30）'!Q18+'シート5-6（兼任26-30）'!Q28+'シート5-6（兼任26-30）'!Q38+'シート5-6（兼任26-30）'!Q48</f>
        <v>0</v>
      </c>
      <c r="Q16" s="91">
        <f>SUM(L16:P16)</f>
        <v>188357</v>
      </c>
      <c r="R16" s="91">
        <f>B16+K16+Q16</f>
        <v>677471</v>
      </c>
    </row>
    <row r="17" spans="1:19" ht="38.25" customHeight="1">
      <c r="A17" s="5" t="s">
        <v>111</v>
      </c>
      <c r="B17" s="5"/>
      <c r="C17" s="5"/>
      <c r="D17" s="5"/>
      <c r="E17" s="5"/>
      <c r="F17" s="5"/>
      <c r="G17" s="5"/>
      <c r="H17" s="5"/>
      <c r="I17" s="5"/>
      <c r="J17" s="5"/>
      <c r="K17" s="5"/>
      <c r="L17" s="5"/>
      <c r="M17" s="5"/>
      <c r="N17" s="5"/>
      <c r="O17" s="5"/>
      <c r="P17" s="5"/>
      <c r="Q17" s="5"/>
      <c r="R17" s="94"/>
    </row>
    <row r="18" spans="1:19" ht="24.75" customHeight="1">
      <c r="A18" s="87"/>
      <c r="B18" s="88" t="s">
        <v>1</v>
      </c>
      <c r="C18" s="88" t="s">
        <v>2</v>
      </c>
      <c r="D18" s="88" t="s">
        <v>3</v>
      </c>
      <c r="E18" s="88" t="s">
        <v>41</v>
      </c>
      <c r="F18" s="88" t="s">
        <v>4</v>
      </c>
      <c r="G18" s="89" t="s">
        <v>5</v>
      </c>
      <c r="H18" s="88" t="s">
        <v>6</v>
      </c>
      <c r="I18" s="88" t="s">
        <v>7</v>
      </c>
      <c r="J18" s="88" t="s">
        <v>8</v>
      </c>
      <c r="K18" s="88" t="s">
        <v>9</v>
      </c>
      <c r="L18" s="89" t="s">
        <v>10</v>
      </c>
      <c r="M18" s="90" t="s">
        <v>11</v>
      </c>
      <c r="N18" s="89" t="s">
        <v>12</v>
      </c>
      <c r="O18" s="90" t="s">
        <v>13</v>
      </c>
      <c r="P18" s="90" t="s">
        <v>85</v>
      </c>
      <c r="Q18" s="88" t="s">
        <v>14</v>
      </c>
      <c r="R18" s="88" t="s">
        <v>15</v>
      </c>
      <c r="S18" s="351"/>
    </row>
    <row r="19" spans="1:19" s="3" customFormat="1" ht="30" customHeight="1">
      <c r="A19" s="93" t="s">
        <v>96</v>
      </c>
      <c r="B19" s="91">
        <f>'シート5-1（兼任1-5）'!C9+'シート5-1（兼任1-5）'!C19+'シート5-1（兼任1-5）'!C29+'シート5-1（兼任1-5）'!C39+'シート5-1（兼任1-5）'!C49+'シート5-2（兼任6-10）'!C9+'シート5-2（兼任6-10）'!C19+'シート5-2（兼任6-10）'!C29+'シート5-2（兼任6-10）'!C39+'シート5-2（兼任6-10）'!C49+'シート5-3（兼任11-15）'!C9+'シート5-3（兼任11-15）'!C19+'シート5-3（兼任11-15）'!C29+'シート5-3（兼任11-15）'!C39+'シート5-3（兼任11-15）'!C49+'シート5-4（兼任16-20）'!C9+'シート5-4（兼任16-20）'!C19+'シート5-4（兼任16-20）'!C29+'シート5-4（兼任16-20）'!C39+'シート5-4（兼任16-20）'!C49+'シート5-5（兼任21-25）'!C9+'シート5-5（兼任21-25）'!C19+'シート5-5（兼任21-25）'!C29+'シート5-5（兼任21-25）'!C39+'シート5-5（兼任21-25）'!C49+'シート5-6（兼任26-30）'!C9+'シート5-6（兼任26-30）'!C19+'シート5-6（兼任26-30）'!C29+'シート5-6（兼任26-30）'!C39+'シート5-6（兼任26-30）'!C49</f>
        <v>312093</v>
      </c>
      <c r="C19" s="91">
        <f>'シート5-1（兼任1-5）'!D9+'シート5-1（兼任1-5）'!D19+'シート5-1（兼任1-5）'!D29+'シート5-1（兼任1-5）'!D39+'シート5-1（兼任1-5）'!D49+'シート5-2（兼任6-10）'!D9+'シート5-2（兼任6-10）'!D19+'シート5-2（兼任6-10）'!D29+'シート5-2（兼任6-10）'!D39+'シート5-2（兼任6-10）'!D49+'シート5-3（兼任11-15）'!D9+'シート5-3（兼任11-15）'!D19+'シート5-3（兼任11-15）'!D29+'シート5-3（兼任11-15）'!D39+'シート5-3（兼任11-15）'!D49+'シート5-4（兼任16-20）'!D9+'シート5-4（兼任16-20）'!D19+'シート5-4（兼任16-20）'!D29+'シート5-4（兼任16-20）'!D39+'シート5-4（兼任16-20）'!D49+'シート5-5（兼任21-25）'!D9+'シート5-5（兼任21-25）'!D19+'シート5-5（兼任21-25）'!D29+'シート5-5（兼任21-25）'!D39+'シート5-5（兼任21-25）'!D49+'シート5-6（兼任26-30）'!D9+'シート5-6（兼任26-30）'!D19+'シート5-6（兼任26-30）'!D29+'シート5-6（兼任26-30）'!D39+'シート5-6（兼任26-30）'!D49</f>
        <v>7800</v>
      </c>
      <c r="D19" s="91">
        <f>'シート5-1（兼任1-5）'!E9+'シート5-1（兼任1-5）'!E19+'シート5-1（兼任1-5）'!E29+'シート5-1（兼任1-5）'!E39+'シート5-1（兼任1-5）'!E49+'シート5-2（兼任6-10）'!E9+'シート5-2（兼任6-10）'!E19+'シート5-2（兼任6-10）'!E29+'シート5-2（兼任6-10）'!E39+'シート5-2（兼任6-10）'!E49+'シート5-3（兼任11-15）'!E9+'シート5-3（兼任11-15）'!E19+'シート5-3（兼任11-15）'!E29+'シート5-3（兼任11-15）'!E39+'シート5-3（兼任11-15）'!E49+'シート5-4（兼任16-20）'!E9+'シート5-4（兼任16-20）'!E19+'シート5-4（兼任16-20）'!E29+'シート5-4（兼任16-20）'!E39+'シート5-4（兼任16-20）'!E49+'シート5-5（兼任21-25）'!E9+'シート5-5（兼任21-25）'!E19+'シート5-5（兼任21-25）'!E29+'シート5-5（兼任21-25）'!E39+'シート5-5（兼任21-25）'!E49+'シート5-6（兼任26-30）'!E9+'シート5-6（兼任26-30）'!E19+'シート5-6（兼任26-30）'!E29+'シート5-6（兼任26-30）'!E39+'シート5-6（兼任26-30）'!E49</f>
        <v>0</v>
      </c>
      <c r="E19" s="91">
        <f>'シート5-1（兼任1-5）'!F9+'シート5-1（兼任1-5）'!F19+'シート5-1（兼任1-5）'!F29+'シート5-1（兼任1-5）'!F39+'シート5-1（兼任1-5）'!F49+'シート5-2（兼任6-10）'!F9+'シート5-2（兼任6-10）'!F19+'シート5-2（兼任6-10）'!F29+'シート5-2（兼任6-10）'!F39+'シート5-2（兼任6-10）'!F49+'シート5-3（兼任11-15）'!F9+'シート5-3（兼任11-15）'!F19+'シート5-3（兼任11-15）'!F29+'シート5-3（兼任11-15）'!F39+'シート5-3（兼任11-15）'!F49+'シート5-4（兼任16-20）'!F9+'シート5-4（兼任16-20）'!F19+'シート5-4（兼任16-20）'!F29+'シート5-4（兼任16-20）'!F39+'シート5-4（兼任16-20）'!F49+'シート5-5（兼任21-25）'!F9+'シート5-5（兼任21-25）'!F19+'シート5-5（兼任21-25）'!F29+'シート5-5（兼任21-25）'!F39+'シート5-5（兼任21-25）'!F49+'シート5-6（兼任26-30）'!F9+'シート5-6（兼任26-30）'!F19+'シート5-6（兼任26-30）'!F29+'シート5-6（兼任26-30）'!F39+'シート5-6（兼任26-30）'!F49</f>
        <v>0</v>
      </c>
      <c r="F19" s="91">
        <f>'シート5-1（兼任1-5）'!G9+'シート5-1（兼任1-5）'!G19+'シート5-1（兼任1-5）'!G29+'シート5-1（兼任1-5）'!G39+'シート5-1（兼任1-5）'!G49+'シート5-2（兼任6-10）'!G9+'シート5-2（兼任6-10）'!G19+'シート5-2（兼任6-10）'!G29+'シート5-2（兼任6-10）'!G39+'シート5-2（兼任6-10）'!G49+'シート5-3（兼任11-15）'!G9+'シート5-3（兼任11-15）'!G19+'シート5-3（兼任11-15）'!G29+'シート5-3（兼任11-15）'!G39+'シート5-3（兼任11-15）'!G49+'シート5-4（兼任16-20）'!G9+'シート5-4（兼任16-20）'!G19+'シート5-4（兼任16-20）'!G29+'シート5-4（兼任16-20）'!G39+'シート5-4（兼任16-20）'!G49+'シート5-5（兼任21-25）'!G9+'シート5-5（兼任21-25）'!G19+'シート5-5（兼任21-25）'!G29+'シート5-5（兼任21-25）'!G39+'シート5-5（兼任21-25）'!G49+'シート5-6（兼任26-30）'!G9+'シート5-6（兼任26-30）'!G19+'シート5-6（兼任26-30）'!G29+'シート5-6（兼任26-30）'!G39+'シート5-6（兼任26-30）'!G49</f>
        <v>3408</v>
      </c>
      <c r="G19" s="91">
        <f>'シート5-1（兼任1-5）'!H9+'シート5-1（兼任1-5）'!H19+'シート5-1（兼任1-5）'!H29+'シート5-1（兼任1-5）'!H39+'シート5-1（兼任1-5）'!H49+'シート5-2（兼任6-10）'!H9+'シート5-2（兼任6-10）'!H19+'シート5-2（兼任6-10）'!H29+'シート5-2（兼任6-10）'!H39+'シート5-2（兼任6-10）'!H49+'シート5-3（兼任11-15）'!H9+'シート5-3（兼任11-15）'!H19+'シート5-3（兼任11-15）'!H29+'シート5-3（兼任11-15）'!H39+'シート5-3（兼任11-15）'!H49+'シート5-4（兼任16-20）'!H9+'シート5-4（兼任16-20）'!H19+'シート5-4（兼任16-20）'!H29+'シート5-4（兼任16-20）'!H39+'シート5-4（兼任16-20）'!H49+'シート5-5（兼任21-25）'!H9+'シート5-5（兼任21-25）'!H19+'シート5-5（兼任21-25）'!H29+'シート5-5（兼任21-25）'!H39+'シート5-5（兼任21-25）'!H49+'シート5-6（兼任26-30）'!H9+'シート5-6（兼任26-30）'!H19+'シート5-6（兼任26-30）'!H29+'シート5-6（兼任26-30）'!H39+'シート5-6（兼任26-30）'!H49</f>
        <v>115318</v>
      </c>
      <c r="H19" s="91">
        <f>'シート5-1（兼任1-5）'!I9+'シート5-1（兼任1-5）'!I19+'シート5-1（兼任1-5）'!I29+'シート5-1（兼任1-5）'!I39+'シート5-1（兼任1-5）'!I49+'シート5-2（兼任6-10）'!I9+'シート5-2（兼任6-10）'!I19+'シート5-2（兼任6-10）'!I29+'シート5-2（兼任6-10）'!I39+'シート5-2（兼任6-10）'!I49+'シート5-3（兼任11-15）'!I9+'シート5-3（兼任11-15）'!I19+'シート5-3（兼任11-15）'!I29+'シート5-3（兼任11-15）'!I39+'シート5-3（兼任11-15）'!I49+'シート5-4（兼任16-20）'!I9+'シート5-4（兼任16-20）'!I19+'シート5-4（兼任16-20）'!I29+'シート5-4（兼任16-20）'!I39+'シート5-4（兼任16-20）'!I49+'シート5-5（兼任21-25）'!I9+'シート5-5（兼任21-25）'!I19+'シート5-5（兼任21-25）'!I29+'シート5-5（兼任21-25）'!I39+'シート5-5（兼任21-25）'!I49+'シート5-6（兼任26-30）'!I9+'シート5-6（兼任26-30）'!I19+'シート5-6（兼任26-30）'!I29+'シート5-6（兼任26-30）'!I39+'シート5-6（兼任26-30）'!I49</f>
        <v>6392</v>
      </c>
      <c r="I19" s="91">
        <f>'シート5-1（兼任1-5）'!J9+'シート5-1（兼任1-5）'!J19+'シート5-1（兼任1-5）'!J29+'シート5-1（兼任1-5）'!J39+'シート5-1（兼任1-5）'!J49+'シート5-2（兼任6-10）'!J9+'シート5-2（兼任6-10）'!J19+'シート5-2（兼任6-10）'!J29+'シート5-2（兼任6-10）'!J39+'シート5-2（兼任6-10）'!J49+'シート5-3（兼任11-15）'!J9+'シート5-3（兼任11-15）'!J19+'シート5-3（兼任11-15）'!J29+'シート5-3（兼任11-15）'!J39+'シート5-3（兼任11-15）'!J49+'シート5-4（兼任16-20）'!J9+'シート5-4（兼任16-20）'!J19+'シート5-4（兼任16-20）'!J29+'シート5-4（兼任16-20）'!J39+'シート5-4（兼任16-20）'!J49+'シート5-5（兼任21-25）'!J9+'シート5-5（兼任21-25）'!J19+'シート5-5（兼任21-25）'!J29+'シート5-5（兼任21-25）'!J39+'シート5-5（兼任21-25）'!J49+'シート5-6（兼任26-30）'!J9+'シート5-6（兼任26-30）'!J19+'シート5-6（兼任26-30）'!J29+'シート5-6（兼任26-30）'!J39+'シート5-6（兼任26-30）'!J49</f>
        <v>3660</v>
      </c>
      <c r="J19" s="91">
        <f>'シート5-1（兼任1-5）'!K9+'シート5-1（兼任1-5）'!K19+'シート5-1（兼任1-5）'!K29+'シート5-1（兼任1-5）'!K39+'シート5-1（兼任1-5）'!K49+'シート5-2（兼任6-10）'!K9+'シート5-2（兼任6-10）'!K19+'シート5-2（兼任6-10）'!K29+'シート5-2（兼任6-10）'!K39+'シート5-2（兼任6-10）'!K49+'シート5-3（兼任11-15）'!K9+'シート5-3（兼任11-15）'!K19+'シート5-3（兼任11-15）'!K29+'シート5-3（兼任11-15）'!K39+'シート5-3（兼任11-15）'!K49+'シート5-4（兼任16-20）'!K9+'シート5-4（兼任16-20）'!K19+'シート5-4（兼任16-20）'!K29+'シート5-4（兼任16-20）'!K39+'シート5-4（兼任16-20）'!K49+'シート5-5（兼任21-25）'!K9+'シート5-5（兼任21-25）'!K19+'シート5-5（兼任21-25）'!K29+'シート5-5（兼任21-25）'!K39+'シート5-5（兼任21-25）'!K49+'シート5-6（兼任26-30）'!K9+'シート5-6（兼任26-30）'!K19+'シート5-6（兼任26-30）'!K29+'シート5-6（兼任26-30）'!K39+'シート5-6（兼任26-30）'!K49</f>
        <v>4245</v>
      </c>
      <c r="K19" s="91">
        <f>SUM(C19:J19)</f>
        <v>140823</v>
      </c>
      <c r="L19" s="91">
        <f>'シート5-1（兼任1-5）'!M9+'シート5-1（兼任1-5）'!M19+'シート5-1（兼任1-5）'!M29+'シート5-1（兼任1-5）'!M39+'シート5-1（兼任1-5）'!M49+'シート5-2（兼任6-10）'!M9+'シート5-2（兼任6-10）'!M19+'シート5-2（兼任6-10）'!M29+'シート5-2（兼任6-10）'!M39+'シート5-2（兼任6-10）'!M49+'シート5-3（兼任11-15）'!M9+'シート5-3（兼任11-15）'!M19+'シート5-3（兼任11-15）'!M29+'シート5-3（兼任11-15）'!M39+'シート5-3（兼任11-15）'!M49+'シート5-4（兼任16-20）'!M9+'シート5-4（兼任16-20）'!M19+'シート5-4（兼任16-20）'!M29+'シート5-4（兼任16-20）'!M39+'シート5-4（兼任16-20）'!M49+'シート5-5（兼任21-25）'!M9+'シート5-5（兼任21-25）'!M19+'シート5-5（兼任21-25）'!M29+'シート5-5（兼任21-25）'!M39+'シート5-5（兼任21-25）'!M49+'シート5-6（兼任26-30）'!M9+'シート5-6（兼任26-30）'!M19+'シート5-6（兼任26-30）'!M29+'シート5-6（兼任26-30）'!M39+'シート5-6（兼任26-30）'!M49</f>
        <v>112451</v>
      </c>
      <c r="M19" s="91">
        <f>'シート5-1（兼任1-5）'!N9+'シート5-1（兼任1-5）'!N19+'シート5-1（兼任1-5）'!N29+'シート5-1（兼任1-5）'!N39+'シート5-1（兼任1-5）'!N49+'シート5-2（兼任6-10）'!N9+'シート5-2（兼任6-10）'!N19+'シート5-2（兼任6-10）'!N29+'シート5-2（兼任6-10）'!N39+'シート5-2（兼任6-10）'!N49+'シート5-3（兼任11-15）'!N9+'シート5-3（兼任11-15）'!N19+'シート5-3（兼任11-15）'!N29+'シート5-3（兼任11-15）'!N39+'シート5-3（兼任11-15）'!N49+'シート5-4（兼任16-20）'!N9+'シート5-4（兼任16-20）'!N19+'シート5-4（兼任16-20）'!N29+'シート5-4（兼任16-20）'!N39+'シート5-4（兼任16-20）'!N49+'シート5-5（兼任21-25）'!N9+'シート5-5（兼任21-25）'!N19+'シート5-5（兼任21-25）'!N29+'シート5-5（兼任21-25）'!N39+'シート5-5（兼任21-25）'!N49+'シート5-6（兼任26-30）'!N9+'シート5-6（兼任26-30）'!N19+'シート5-6（兼任26-30）'!N29+'シート5-6（兼任26-30）'!N39+'シート5-6（兼任26-30）'!N49</f>
        <v>62419</v>
      </c>
      <c r="N19" s="91">
        <f>'シート5-1（兼任1-5）'!O9+'シート5-1（兼任1-5）'!O19+'シート5-1（兼任1-5）'!O29+'シート5-1（兼任1-5）'!O39+'シート5-1（兼任1-5）'!O49+'シート5-2（兼任6-10）'!O9+'シート5-2（兼任6-10）'!O19+'シート5-2（兼任6-10）'!O29+'シート5-2（兼任6-10）'!O39+'シート5-2（兼任6-10）'!O49+'シート5-3（兼任11-15）'!O9+'シート5-3（兼任11-15）'!O19+'シート5-3（兼任11-15）'!O29+'シート5-3（兼任11-15）'!O39+'シート5-3（兼任11-15）'!O49+'シート5-4（兼任16-20）'!O9+'シート5-4（兼任16-20）'!O19+'シート5-4（兼任16-20）'!O29+'シート5-4（兼任16-20）'!O39+'シート5-4（兼任16-20）'!O49+'シート5-5（兼任21-25）'!O9+'シート5-5（兼任21-25）'!O19+'シート5-5（兼任21-25）'!O29+'シート5-5（兼任21-25）'!O39+'シート5-5（兼任21-25）'!O49+'シート5-6（兼任26-30）'!O9+'シート5-6（兼任26-30）'!O19+'シート5-6（兼任26-30）'!O29+'シート5-6（兼任26-30）'!O39+'シート5-6（兼任26-30）'!O49</f>
        <v>504</v>
      </c>
      <c r="O19" s="91">
        <f>'シート5-1（兼任1-5）'!P9+'シート5-1（兼任1-5）'!P19+'シート5-1（兼任1-5）'!P29+'シート5-1（兼任1-5）'!P39+'シート5-1（兼任1-5）'!P49+'シート5-2（兼任6-10）'!P9+'シート5-2（兼任6-10）'!P19+'シート5-2（兼任6-10）'!P29+'シート5-2（兼任6-10）'!P39+'シート5-2（兼任6-10）'!P49+'シート5-3（兼任11-15）'!P9+'シート5-3（兼任11-15）'!P19+'シート5-3（兼任11-15）'!P29+'シート5-3（兼任11-15）'!P39+'シート5-3（兼任11-15）'!P49+'シート5-4（兼任16-20）'!P9+'シート5-4（兼任16-20）'!P19+'シート5-4（兼任16-20）'!P29+'シート5-4（兼任16-20）'!P39+'シート5-4（兼任16-20）'!P49+'シート5-5（兼任21-25）'!P9+'シート5-5（兼任21-25）'!P19+'シート5-5（兼任21-25）'!P29+'シート5-5（兼任21-25）'!P39+'シート5-5（兼任21-25）'!P49+'シート5-6（兼任26-30）'!P9+'シート5-6（兼任26-30）'!P19+'シート5-6（兼任26-30）'!P29+'シート5-6（兼任26-30）'!P39+'シート5-6（兼任26-30）'!P49</f>
        <v>0</v>
      </c>
      <c r="P19" s="91">
        <f>'シート5-1（兼任1-5）'!Q9+'シート5-1（兼任1-5）'!Q19+'シート5-1（兼任1-5）'!Q29+'シート5-1（兼任1-5）'!Q39+'シート5-1（兼任1-5）'!Q49+'シート5-2（兼任6-10）'!Q9+'シート5-2（兼任6-10）'!Q19+'シート5-2（兼任6-10）'!Q29+'シート5-2（兼任6-10）'!Q39+'シート5-2（兼任6-10）'!Q49+'シート5-3（兼任11-15）'!Q9+'シート5-3（兼任11-15）'!Q19+'シート5-3（兼任11-15）'!Q29+'シート5-3（兼任11-15）'!Q39+'シート5-3（兼任11-15）'!Q49+'シート5-4（兼任16-20）'!Q9+'シート5-4（兼任16-20）'!Q19+'シート5-4（兼任16-20）'!Q29+'シート5-4（兼任16-20）'!Q39+'シート5-4（兼任16-20）'!Q49+'シート5-5（兼任21-25）'!Q9+'シート5-5（兼任21-25）'!Q19+'シート5-5（兼任21-25）'!Q29+'シート5-5（兼任21-25）'!Q39+'シート5-5（兼任21-25）'!Q49+'シート5-6（兼任26-30）'!Q9+'シート5-6（兼任26-30）'!Q19+'シート5-6（兼任26-30）'!Q29+'シート5-6（兼任26-30）'!Q39+'シート5-6（兼任26-30）'!Q49</f>
        <v>0</v>
      </c>
      <c r="Q19" s="91">
        <f>SUM(L19:P19)</f>
        <v>175374</v>
      </c>
      <c r="R19" s="91">
        <f>B19+K19+Q19</f>
        <v>628290</v>
      </c>
      <c r="S19" s="351"/>
    </row>
    <row r="20" spans="1:19" s="3" customFormat="1" ht="37.5" customHeight="1">
      <c r="A20" s="92" t="s">
        <v>111</v>
      </c>
      <c r="B20" s="86"/>
      <c r="C20" s="86"/>
      <c r="D20" s="86"/>
      <c r="E20" s="86"/>
      <c r="F20" s="86"/>
      <c r="G20" s="86"/>
      <c r="H20" s="86"/>
      <c r="I20" s="86"/>
      <c r="J20" s="86"/>
      <c r="K20" s="86"/>
      <c r="L20" s="86"/>
      <c r="M20" s="86"/>
      <c r="N20" s="86"/>
      <c r="O20" s="86"/>
      <c r="P20" s="86"/>
      <c r="Q20" s="86"/>
      <c r="R20" s="86"/>
      <c r="S20" s="351"/>
    </row>
    <row r="21" spans="1:19" ht="24.75" customHeight="1">
      <c r="A21" s="87"/>
      <c r="B21" s="88" t="s">
        <v>1</v>
      </c>
      <c r="C21" s="88" t="s">
        <v>2</v>
      </c>
      <c r="D21" s="88" t="s">
        <v>3</v>
      </c>
      <c r="E21" s="88" t="s">
        <v>41</v>
      </c>
      <c r="F21" s="88" t="s">
        <v>4</v>
      </c>
      <c r="G21" s="89" t="s">
        <v>5</v>
      </c>
      <c r="H21" s="88" t="s">
        <v>6</v>
      </c>
      <c r="I21" s="88" t="s">
        <v>7</v>
      </c>
      <c r="J21" s="88" t="s">
        <v>8</v>
      </c>
      <c r="K21" s="88" t="s">
        <v>9</v>
      </c>
      <c r="L21" s="89" t="s">
        <v>10</v>
      </c>
      <c r="M21" s="90" t="s">
        <v>11</v>
      </c>
      <c r="N21" s="89" t="s">
        <v>12</v>
      </c>
      <c r="O21" s="90" t="s">
        <v>13</v>
      </c>
      <c r="P21" s="90" t="s">
        <v>85</v>
      </c>
      <c r="Q21" s="88" t="s">
        <v>14</v>
      </c>
      <c r="R21" s="88" t="s">
        <v>15</v>
      </c>
    </row>
    <row r="22" spans="1:19" s="3" customFormat="1" ht="30" customHeight="1">
      <c r="A22" s="150" t="s">
        <v>110</v>
      </c>
      <c r="B22" s="91">
        <f>'シート5-1（兼任1-5）'!C10+'シート5-1（兼任1-5）'!C20+'シート5-1（兼任1-5）'!C30+'シート5-1（兼任1-5）'!C40+'シート5-1（兼任1-5）'!C50+'シート5-2（兼任6-10）'!C10+'シート5-2（兼任6-10）'!C20+'シート5-2（兼任6-10）'!C30+'シート5-2（兼任6-10）'!C40+'シート5-2（兼任6-10）'!C50+'シート5-3（兼任11-15）'!C10+'シート5-3（兼任11-15）'!C20+'シート5-3（兼任11-15）'!C30+'シート5-3（兼任11-15）'!C40+'シート5-3（兼任11-15）'!C50+'シート5-4（兼任16-20）'!C10+'シート5-4（兼任16-20）'!C20+'シート5-4（兼任16-20）'!C30+'シート5-4（兼任16-20）'!C40+'シート5-4（兼任16-20）'!C50+'シート5-5（兼任21-25）'!C10+'シート5-5（兼任21-25）'!C20+'シート5-5（兼任21-25）'!C30+'シート5-5（兼任21-25）'!C40+'シート5-5（兼任21-25）'!C50+'シート5-6（兼任26-30）'!C10+'シート5-6（兼任26-30）'!C20+'シート5-6（兼任26-30）'!C30+'シート5-6（兼任26-30）'!C40+'シート5-6（兼任26-30）'!C50</f>
        <v>301783</v>
      </c>
      <c r="C22" s="91">
        <f>'シート5-1（兼任1-5）'!D10+'シート5-1（兼任1-5）'!D20+'シート5-1（兼任1-5）'!D30+'シート5-1（兼任1-5）'!D40+'シート5-1（兼任1-5）'!D50+'シート5-2（兼任6-10）'!D10+'シート5-2（兼任6-10）'!D20+'シート5-2（兼任6-10）'!D30+'シート5-2（兼任6-10）'!D40+'シート5-2（兼任6-10）'!D50+'シート5-3（兼任11-15）'!D10+'シート5-3（兼任11-15）'!D20+'シート5-3（兼任11-15）'!D30+'シート5-3（兼任11-15）'!D40+'シート5-3（兼任11-15）'!D50+'シート5-4（兼任16-20）'!D10+'シート5-4（兼任16-20）'!D20+'シート5-4（兼任16-20）'!D30+'シート5-4（兼任16-20）'!D40+'シート5-4（兼任16-20）'!D50+'シート5-5（兼任21-25）'!D10+'シート5-5（兼任21-25）'!D20+'シート5-5（兼任21-25）'!D30+'シート5-5（兼任21-25）'!D40+'シート5-5（兼任21-25）'!D50+'シート5-6（兼任26-30）'!D10+'シート5-6（兼任26-30）'!D20+'シート5-6（兼任26-30）'!D30+'シート5-6（兼任26-30）'!D40+'シート5-6（兼任26-30）'!D50</f>
        <v>3900</v>
      </c>
      <c r="D22" s="91">
        <f>'シート5-1（兼任1-5）'!E10+'シート5-1（兼任1-5）'!E20+'シート5-1（兼任1-5）'!E30+'シート5-1（兼任1-5）'!E40+'シート5-1（兼任1-5）'!E50+'シート5-2（兼任6-10）'!E10+'シート5-2（兼任6-10）'!E20+'シート5-2（兼任6-10）'!E30+'シート5-2（兼任6-10）'!E40+'シート5-2（兼任6-10）'!E50+'シート5-3（兼任11-15）'!E10+'シート5-3（兼任11-15）'!E20+'シート5-3（兼任11-15）'!E30+'シート5-3（兼任11-15）'!E40+'シート5-3（兼任11-15）'!E50+'シート5-4（兼任16-20）'!E10+'シート5-4（兼任16-20）'!E20+'シート5-4（兼任16-20）'!E30+'シート5-4（兼任16-20）'!E40+'シート5-4（兼任16-20）'!E50+'シート5-5（兼任21-25）'!E10+'シート5-5（兼任21-25）'!E20+'シート5-5（兼任21-25）'!E30+'シート5-5（兼任21-25）'!E40+'シート5-5（兼任21-25）'!E50+'シート5-6（兼任26-30）'!E10+'シート5-6（兼任26-30）'!E20+'シート5-6（兼任26-30）'!E30+'シート5-6（兼任26-30）'!E40+'シート5-6（兼任26-30）'!E50</f>
        <v>0</v>
      </c>
      <c r="E22" s="91">
        <f>'シート5-1（兼任1-5）'!F10+'シート5-1（兼任1-5）'!F20+'シート5-1（兼任1-5）'!F30+'シート5-1（兼任1-5）'!F40+'シート5-1（兼任1-5）'!F50+'シート5-2（兼任6-10）'!F10+'シート5-2（兼任6-10）'!F20+'シート5-2（兼任6-10）'!F30+'シート5-2（兼任6-10）'!F40+'シート5-2（兼任6-10）'!F50+'シート5-3（兼任11-15）'!F10+'シート5-3（兼任11-15）'!F20+'シート5-3（兼任11-15）'!F30+'シート5-3（兼任11-15）'!F40+'シート5-3（兼任11-15）'!F50+'シート5-4（兼任16-20）'!F10+'シート5-4（兼任16-20）'!F20+'シート5-4（兼任16-20）'!F30+'シート5-4（兼任16-20）'!F40+'シート5-4（兼任16-20）'!F50+'シート5-5（兼任21-25）'!F10+'シート5-5（兼任21-25）'!F20+'シート5-5（兼任21-25）'!F30+'シート5-5（兼任21-25）'!F40+'シート5-5（兼任21-25）'!F50+'シート5-6（兼任26-30）'!F10+'シート5-6（兼任26-30）'!F20+'シート5-6（兼任26-30）'!F30+'シート5-6（兼任26-30）'!F40+'シート5-6（兼任26-30）'!F50</f>
        <v>0</v>
      </c>
      <c r="F22" s="91">
        <f>'シート5-1（兼任1-5）'!G10+'シート5-1（兼任1-5）'!G20+'シート5-1（兼任1-5）'!G30+'シート5-1（兼任1-5）'!G40+'シート5-1（兼任1-5）'!G50+'シート5-2（兼任6-10）'!G10+'シート5-2（兼任6-10）'!G20+'シート5-2（兼任6-10）'!G30+'シート5-2（兼任6-10）'!G40+'シート5-2（兼任6-10）'!G50+'シート5-3（兼任11-15）'!G10+'シート5-3（兼任11-15）'!G20+'シート5-3（兼任11-15）'!G30+'シート5-3（兼任11-15）'!G40+'シート5-3（兼任11-15）'!G50+'シート5-4（兼任16-20）'!G10+'シート5-4（兼任16-20）'!G20+'シート5-4（兼任16-20）'!G30+'シート5-4（兼任16-20）'!G40+'シート5-4（兼任16-20）'!G50+'シート5-5（兼任21-25）'!G10+'シート5-5（兼任21-25）'!G20+'シート5-5（兼任21-25）'!G30+'シート5-5（兼任21-25）'!G40+'シート5-5（兼任21-25）'!G50+'シート5-6（兼任26-30）'!G10+'シート5-6（兼任26-30）'!G20+'シート5-6（兼任26-30）'!G30+'シート5-6（兼任26-30）'!G40+'シート5-6（兼任26-30）'!G50</f>
        <v>4260</v>
      </c>
      <c r="G22" s="91">
        <f>'シート5-1（兼任1-5）'!H10+'シート5-1（兼任1-5）'!H20+'シート5-1（兼任1-5）'!H30+'シート5-1（兼任1-5）'!H40+'シート5-1（兼任1-5）'!H50+'シート5-2（兼任6-10）'!H10+'シート5-2（兼任6-10）'!H20+'シート5-2（兼任6-10）'!H30+'シート5-2（兼任6-10）'!H40+'シート5-2（兼任6-10）'!H50+'シート5-3（兼任11-15）'!H10+'シート5-3（兼任11-15）'!H20+'シート5-3（兼任11-15）'!H30+'シート5-3（兼任11-15）'!H40+'シート5-3（兼任11-15）'!H50+'シート5-4（兼任16-20）'!H10+'シート5-4（兼任16-20）'!H20+'シート5-4（兼任16-20）'!H30+'シート5-4（兼任16-20）'!H40+'シート5-4（兼任16-20）'!H50+'シート5-5（兼任21-25）'!H10+'シート5-5（兼任21-25）'!H20+'シート5-5（兼任21-25）'!H30+'シート5-5（兼任21-25）'!H40+'シート5-5（兼任21-25）'!H50+'シート5-6（兼任26-30）'!H10+'シート5-6（兼任26-30）'!H20+'シート5-6（兼任26-30）'!H30+'シート5-6（兼任26-30）'!H40+'シート5-6（兼任26-30）'!H50</f>
        <v>112431</v>
      </c>
      <c r="H22" s="91">
        <f>'シート5-1（兼任1-5）'!I10+'シート5-1（兼任1-5）'!I20+'シート5-1（兼任1-5）'!I30+'シート5-1（兼任1-5）'!I40+'シート5-1（兼任1-5）'!I50+'シート5-2（兼任6-10）'!I10+'シート5-2（兼任6-10）'!I20+'シート5-2（兼任6-10）'!I30+'シート5-2（兼任6-10）'!I40+'シート5-2（兼任6-10）'!I50+'シート5-3（兼任11-15）'!I10+'シート5-3（兼任11-15）'!I20+'シート5-3（兼任11-15）'!I30+'シート5-3（兼任11-15）'!I40+'シート5-3（兼任11-15）'!I50+'シート5-4（兼任16-20）'!I10+'シート5-4（兼任16-20）'!I20+'シート5-4（兼任16-20）'!I30+'シート5-4（兼任16-20）'!I40+'シート5-4（兼任16-20）'!I50+'シート5-5（兼任21-25）'!I10+'シート5-5（兼任21-25）'!I20+'シート5-5（兼任21-25）'!I30+'シート5-5（兼任21-25）'!I40+'シート5-5（兼任21-25）'!I50+'シート5-6（兼任26-30）'!I10+'シート5-6（兼任26-30）'!I20+'シート5-6（兼任26-30）'!I30+'シート5-6（兼任26-30）'!I40+'シート5-6（兼任26-30）'!I50</f>
        <v>4486</v>
      </c>
      <c r="I22" s="91">
        <f>'シート5-1（兼任1-5）'!J10+'シート5-1（兼任1-5）'!J20+'シート5-1（兼任1-5）'!J30+'シート5-1（兼任1-5）'!J40+'シート5-1（兼任1-5）'!J50+'シート5-2（兼任6-10）'!J10+'シート5-2（兼任6-10）'!J20+'シート5-2（兼任6-10）'!J30+'シート5-2（兼任6-10）'!J40+'シート5-2（兼任6-10）'!J50+'シート5-3（兼任11-15）'!J10+'シート5-3（兼任11-15）'!J20+'シート5-3（兼任11-15）'!J30+'シート5-3（兼任11-15）'!J40+'シート5-3（兼任11-15）'!J50+'シート5-4（兼任16-20）'!J10+'シート5-4（兼任16-20）'!J20+'シート5-4（兼任16-20）'!J30+'シート5-4（兼任16-20）'!J40+'シート5-4（兼任16-20）'!J50+'シート5-5（兼任21-25）'!J10+'シート5-5（兼任21-25）'!J20+'シート5-5（兼任21-25）'!J30+'シート5-5（兼任21-25）'!J40+'シート5-5（兼任21-25）'!J50+'シート5-6（兼任26-30）'!J10+'シート5-6（兼任26-30）'!J20+'シート5-6（兼任26-30）'!J30+'シート5-6（兼任26-30）'!J40+'シート5-6（兼任26-30）'!J50</f>
        <v>1830</v>
      </c>
      <c r="J22" s="91">
        <f>'シート5-1（兼任1-5）'!K10+'シート5-1（兼任1-5）'!K20+'シート5-1（兼任1-5）'!K30+'シート5-1（兼任1-5）'!K40+'シート5-1（兼任1-5）'!K50+'シート5-2（兼任6-10）'!K10+'シート5-2（兼任6-10）'!K20+'シート5-2（兼任6-10）'!K30+'シート5-2（兼任6-10）'!K40+'シート5-2（兼任6-10）'!K50+'シート5-3（兼任11-15）'!K10+'シート5-3（兼任11-15）'!K20+'シート5-3（兼任11-15）'!K30+'シート5-3（兼任11-15）'!K40+'シート5-3（兼任11-15）'!K50+'シート5-4（兼任16-20）'!K10+'シート5-4（兼任16-20）'!K20+'シート5-4（兼任16-20）'!K30+'シート5-4（兼任16-20）'!K40+'シート5-4（兼任16-20）'!K50+'シート5-5（兼任21-25）'!K10+'シート5-5（兼任21-25）'!K20+'シート5-5（兼任21-25）'!K30+'シート5-5（兼任21-25）'!K40+'シート5-5（兼任21-25）'!K50+'シート5-6（兼任26-30）'!K10+'シート5-6（兼任26-30）'!K20+'シート5-6（兼任26-30）'!K30+'シート5-6（兼任26-30）'!K40+'シート5-6（兼任26-30）'!K50</f>
        <v>2708</v>
      </c>
      <c r="K22" s="91">
        <f>SUM(C22:J22)</f>
        <v>129615</v>
      </c>
      <c r="L22" s="91">
        <f>'シート5-1（兼任1-5）'!M10+'シート5-1（兼任1-5）'!M20+'シート5-1（兼任1-5）'!M30+'シート5-1（兼任1-5）'!M40+'シート5-1（兼任1-5）'!M50+'シート5-2（兼任6-10）'!M10+'シート5-2（兼任6-10）'!M20+'シート5-2（兼任6-10）'!M30+'シート5-2（兼任6-10）'!M40+'シート5-2（兼任6-10）'!M50+'シート5-3（兼任11-15）'!M10+'シート5-3（兼任11-15）'!M20+'シート5-3（兼任11-15）'!M30+'シート5-3（兼任11-15）'!M40+'シート5-3（兼任11-15）'!M50+'シート5-4（兼任16-20）'!M10+'シート5-4（兼任16-20）'!M20+'シート5-4（兼任16-20）'!M30+'シート5-4（兼任16-20）'!M40+'シート5-4（兼任16-20）'!M50+'シート5-5（兼任21-25）'!M10+'シート5-5（兼任21-25）'!M20+'シート5-5（兼任21-25）'!M30+'シート5-5（兼任21-25）'!M40+'シート5-5（兼任21-25）'!M50+'シート5-6（兼任26-30）'!M10+'シート5-6（兼任26-30）'!M20+'シート5-6（兼任26-30）'!M30+'シート5-6（兼任26-30）'!M40+'シート5-6（兼任26-30）'!M50</f>
        <v>107900</v>
      </c>
      <c r="M22" s="91">
        <f>'シート5-1（兼任1-5）'!N10+'シート5-1（兼任1-5）'!N20+'シート5-1（兼任1-5）'!N30+'シート5-1（兼任1-5）'!N40+'シート5-1（兼任1-5）'!N50+'シート5-2（兼任6-10）'!N10+'シート5-2（兼任6-10）'!N20+'シート5-2（兼任6-10）'!N30+'シート5-2（兼任6-10）'!N40+'シート5-2（兼任6-10）'!N50+'シート5-3（兼任11-15）'!N10+'シート5-3（兼任11-15）'!N20+'シート5-3（兼任11-15）'!N30+'シート5-3（兼任11-15）'!N40+'シート5-3（兼任11-15）'!N50+'シート5-4（兼任16-20）'!N10+'シート5-4（兼任16-20）'!N20+'シート5-4（兼任16-20）'!N30+'シート5-4（兼任16-20）'!N40+'シート5-4（兼任16-20）'!N50+'シート5-5（兼任21-25）'!N10+'シート5-5（兼任21-25）'!N20+'シート5-5（兼任21-25）'!N30+'シート5-5（兼任21-25）'!N40+'シート5-5（兼任21-25）'!N50+'シート5-6（兼任26-30）'!N10+'シート5-6（兼任26-30）'!N20+'シート5-6（兼任26-30）'!N30+'シート5-6（兼任26-30）'!N40+'シート5-6（兼任26-30）'!N50</f>
        <v>60357</v>
      </c>
      <c r="N22" s="91">
        <f>'シート5-1（兼任1-5）'!O10+'シート5-1（兼任1-5）'!O20+'シート5-1（兼任1-5）'!O30+'シート5-1（兼任1-5）'!O40+'シート5-1（兼任1-5）'!O50+'シート5-2（兼任6-10）'!O10+'シート5-2（兼任6-10）'!O20+'シート5-2（兼任6-10）'!O30+'シート5-2（兼任6-10）'!O40+'シート5-2（兼任6-10）'!O50+'シート5-3（兼任11-15）'!O10+'シート5-3（兼任11-15）'!O20+'シート5-3（兼任11-15）'!O30+'シート5-3（兼任11-15）'!O40+'シート5-3（兼任11-15）'!O50+'シート5-4（兼任16-20）'!O10+'シート5-4（兼任16-20）'!O20+'シート5-4（兼任16-20）'!O30+'シート5-4（兼任16-20）'!O40+'シート5-4（兼任16-20）'!O50+'シート5-5（兼任21-25）'!O10+'シート5-5（兼任21-25）'!O20+'シート5-5（兼任21-25）'!O30+'シート5-5（兼任21-25）'!O40+'シート5-5（兼任21-25）'!O50+'シート5-6（兼任26-30）'!O10+'シート5-6（兼任26-30）'!O20+'シート5-6（兼任26-30）'!O30+'シート5-6（兼任26-30）'!O40+'シート5-6（兼任26-30）'!O50</f>
        <v>485</v>
      </c>
      <c r="O22" s="91">
        <f>'シート5-1（兼任1-5）'!P10+'シート5-1（兼任1-5）'!P20+'シート5-1（兼任1-5）'!P30+'シート5-1（兼任1-5）'!P40+'シート5-1（兼任1-5）'!P50+'シート5-2（兼任6-10）'!P10+'シート5-2（兼任6-10）'!P20+'シート5-2（兼任6-10）'!P30+'シート5-2（兼任6-10）'!P40+'シート5-2（兼任6-10）'!P50+'シート5-3（兼任11-15）'!P10+'シート5-3（兼任11-15）'!P20+'シート5-3（兼任11-15）'!P30+'シート5-3（兼任11-15）'!P40+'シート5-3（兼任11-15）'!P50+'シート5-4（兼任16-20）'!P10+'シート5-4（兼任16-20）'!P20+'シート5-4（兼任16-20）'!P30+'シート5-4（兼任16-20）'!P40+'シート5-4（兼任16-20）'!P50+'シート5-5（兼任21-25）'!P10+'シート5-5（兼任21-25）'!P20+'シート5-5（兼任21-25）'!P30+'シート5-5（兼任21-25）'!P40+'シート5-5（兼任21-25）'!P50+'シート5-6（兼任26-30）'!P10+'シート5-6（兼任26-30）'!P20+'シート5-6（兼任26-30）'!P30+'シート5-6（兼任26-30）'!P40+'シート5-6（兼任26-30）'!P50</f>
        <v>0</v>
      </c>
      <c r="P22" s="91">
        <f>'シート5-1（兼任1-5）'!Q10+'シート5-1（兼任1-5）'!Q20+'シート5-1（兼任1-5）'!Q30+'シート5-1（兼任1-5）'!Q40+'シート5-1（兼任1-5）'!Q50+'シート5-2（兼任6-10）'!Q10+'シート5-2（兼任6-10）'!Q20+'シート5-2（兼任6-10）'!Q30+'シート5-2（兼任6-10）'!Q40+'シート5-2（兼任6-10）'!Q50+'シート5-3（兼任11-15）'!Q10+'シート5-3（兼任11-15）'!Q20+'シート5-3（兼任11-15）'!Q30+'シート5-3（兼任11-15）'!Q40+'シート5-3（兼任11-15）'!Q50+'シート5-4（兼任16-20）'!Q10+'シート5-4（兼任16-20）'!Q20+'シート5-4（兼任16-20）'!Q30+'シート5-4（兼任16-20）'!Q40+'シート5-4（兼任16-20）'!Q50+'シート5-5（兼任21-25）'!Q10+'シート5-5（兼任21-25）'!Q20+'シート5-5（兼任21-25）'!Q30+'シート5-5（兼任21-25）'!Q40+'シート5-5（兼任21-25）'!Q50+'シート5-6（兼任26-30）'!Q10+'シート5-6（兼任26-30）'!Q20+'シート5-6（兼任26-30）'!Q30+'シート5-6（兼任26-30）'!Q40+'シート5-6（兼任26-30）'!Q50</f>
        <v>0</v>
      </c>
      <c r="Q22" s="91">
        <f>SUM(L22:P22)</f>
        <v>168742</v>
      </c>
      <c r="R22" s="91">
        <f>B22+K22+Q22</f>
        <v>600140</v>
      </c>
    </row>
    <row r="23" spans="1:19" s="3" customFormat="1" ht="37.5" customHeight="1">
      <c r="A23" s="85"/>
      <c r="B23" s="86"/>
      <c r="C23" s="86"/>
      <c r="D23" s="86"/>
      <c r="E23" s="86"/>
      <c r="F23" s="86"/>
      <c r="G23" s="86"/>
      <c r="H23" s="86"/>
      <c r="I23" s="86"/>
      <c r="J23" s="86"/>
      <c r="K23" s="86"/>
      <c r="L23" s="86"/>
      <c r="M23" s="86"/>
      <c r="N23" s="86"/>
      <c r="O23" s="86"/>
      <c r="P23" s="86"/>
      <c r="Q23" s="86"/>
      <c r="R23" s="86"/>
      <c r="S23" s="84"/>
    </row>
  </sheetData>
  <sheetProtection formatCells="0"/>
  <mergeCells count="3">
    <mergeCell ref="S9:S11"/>
    <mergeCell ref="S18:S20"/>
    <mergeCell ref="B1:R2"/>
  </mergeCells>
  <phoneticPr fontId="3"/>
  <pageMargins left="0.70866141732283472" right="0.70866141732283472" top="0.74803149606299213" bottom="0.74803149606299213" header="0.31496062992125984" footer="0.31496062992125984"/>
  <pageSetup paperSize="9" scale="72" orientation="landscape" r:id="rId1"/>
  <headerFooter>
    <oddHeader>&amp;C人件費算出表（国民年金・給付金統合）</oddHeader>
    <oddFooter>&amp;R&amp;A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tabColor rgb="FFFFFF00"/>
    <pageSetUpPr fitToPage="1"/>
  </sheetPr>
  <dimension ref="A1:U50"/>
  <sheetViews>
    <sheetView showGridLines="0" view="pageBreakPreview" zoomScale="70" zoomScaleNormal="100" zoomScaleSheetLayoutView="70" zoomScalePageLayoutView="73" workbookViewId="0">
      <selection activeCell="R3" sqref="R3"/>
    </sheetView>
  </sheetViews>
  <sheetFormatPr defaultColWidth="9" defaultRowHeight="11.25"/>
  <cols>
    <col min="1" max="1" width="10.625" style="31" customWidth="1"/>
    <col min="2" max="2" width="4.875" style="31" customWidth="1"/>
    <col min="3" max="15" width="8.625" style="31" customWidth="1"/>
    <col min="16" max="16" width="8.5" style="31" customWidth="1"/>
    <col min="17" max="17" width="8.125" style="31" customWidth="1"/>
    <col min="18" max="19" width="8.625" style="31" customWidth="1"/>
    <col min="20" max="20" width="9" style="31" customWidth="1"/>
    <col min="21" max="21" width="14.75" style="31" customWidth="1"/>
    <col min="22" max="16384" width="9" style="31"/>
  </cols>
  <sheetData>
    <row r="1" spans="1:21" ht="14.25">
      <c r="A1" s="354" t="s">
        <v>119</v>
      </c>
      <c r="B1" s="354"/>
      <c r="C1" s="354"/>
      <c r="D1" s="354"/>
      <c r="E1" s="354"/>
      <c r="F1" s="354"/>
      <c r="G1" s="354"/>
      <c r="H1" s="354"/>
      <c r="I1" s="354"/>
      <c r="J1" s="354"/>
      <c r="K1" s="354"/>
      <c r="L1" s="354"/>
      <c r="M1" s="354"/>
      <c r="N1" s="354"/>
      <c r="O1" s="354"/>
      <c r="P1" s="354"/>
      <c r="Q1" s="354"/>
      <c r="R1" s="354"/>
      <c r="S1" s="354"/>
    </row>
    <row r="2" spans="1:21" ht="15" customHeight="1">
      <c r="A2" s="51">
        <v>1</v>
      </c>
      <c r="B2" s="355" t="s">
        <v>86</v>
      </c>
      <c r="C2" s="355"/>
      <c r="D2" s="356" t="str">
        <f>VLOOKUP(A2,'シート1（人件費算出表基礎データ）'!$A$19:$P$88,5,FALSE)</f>
        <v>あ</v>
      </c>
      <c r="E2" s="356"/>
      <c r="F2" s="32" t="s">
        <v>39</v>
      </c>
      <c r="G2" s="52" t="str">
        <f>IF(VLOOKUP(A2,'シート1（人件費算出表基礎データ）'!$A$19:$P$88,2,FALSE)="","",VLOOKUP(A2,'シート1（人件費算出表基礎データ）'!$A$19:$P$88,2,FALSE))</f>
        <v/>
      </c>
      <c r="H2" s="52" t="str">
        <f>VLOOKUP(A2,'シート1（人件費算出表基礎データ）'!$A$19:$P$88,3,FALSE)</f>
        <v>本庁</v>
      </c>
      <c r="I2" s="33"/>
      <c r="J2" s="32" t="s">
        <v>19</v>
      </c>
      <c r="K2" s="355" t="str">
        <f>VLOOKUP(A2,'シート1（人件費算出表基礎データ）'!$A$19:$P$88,4,FALSE)</f>
        <v>課長</v>
      </c>
      <c r="L2" s="355" t="str">
        <f>VLOOKUP($A$2,'シート1（人件費算出表基礎データ）'!$A$19:$P$88,3,FALSE)</f>
        <v>本庁</v>
      </c>
      <c r="M2" s="32"/>
      <c r="N2" s="32" t="s">
        <v>20</v>
      </c>
      <c r="O2" s="34">
        <f>DATEDIF(VLOOKUP(A2,'シート1（人件費算出表基礎データ）'!$A$19:$P$88,6,FALSE),$R$2,"Y")</f>
        <v>66</v>
      </c>
      <c r="P2" s="35">
        <f>MOD(DATEDIF(VLOOKUP(A2,'シート1（人件費算出表基礎データ）'!$A$19:$P$88,6,FALSE),$R$2,"m"),12)</f>
        <v>1</v>
      </c>
      <c r="Q2" s="151"/>
      <c r="R2" s="36">
        <v>46112</v>
      </c>
      <c r="S2" s="4" t="s">
        <v>40</v>
      </c>
    </row>
    <row r="3" spans="1:21" ht="23.25" customHeight="1" thickBot="1">
      <c r="A3" s="108"/>
      <c r="B3" s="109" t="s">
        <v>22</v>
      </c>
      <c r="C3" s="110" t="s">
        <v>1</v>
      </c>
      <c r="D3" s="110" t="s">
        <v>23</v>
      </c>
      <c r="E3" s="111" t="s">
        <v>3</v>
      </c>
      <c r="F3" s="110" t="s">
        <v>24</v>
      </c>
      <c r="G3" s="110" t="s">
        <v>25</v>
      </c>
      <c r="H3" s="112" t="s">
        <v>5</v>
      </c>
      <c r="I3" s="110" t="s">
        <v>6</v>
      </c>
      <c r="J3" s="110" t="s">
        <v>26</v>
      </c>
      <c r="K3" s="110" t="s">
        <v>8</v>
      </c>
      <c r="L3" s="88" t="s">
        <v>9</v>
      </c>
      <c r="M3" s="113" t="s">
        <v>10</v>
      </c>
      <c r="N3" s="113" t="s">
        <v>11</v>
      </c>
      <c r="O3" s="113" t="s">
        <v>27</v>
      </c>
      <c r="P3" s="183" t="s">
        <v>28</v>
      </c>
      <c r="Q3" s="185" t="s">
        <v>85</v>
      </c>
      <c r="R3" s="110" t="s">
        <v>14</v>
      </c>
      <c r="S3" s="110" t="s">
        <v>15</v>
      </c>
    </row>
    <row r="4" spans="1:21" ht="15.75" customHeight="1" thickTop="1" thickBot="1">
      <c r="A4" s="37" t="s">
        <v>15</v>
      </c>
      <c r="B4" s="108"/>
      <c r="C4" s="105">
        <v>4921848</v>
      </c>
      <c r="D4" s="104">
        <v>0</v>
      </c>
      <c r="E4" s="104">
        <v>0</v>
      </c>
      <c r="F4" s="104">
        <v>613452</v>
      </c>
      <c r="G4" s="104">
        <v>154800</v>
      </c>
      <c r="H4" s="104">
        <v>1933875</v>
      </c>
      <c r="I4" s="104">
        <v>64300</v>
      </c>
      <c r="J4" s="104">
        <v>0</v>
      </c>
      <c r="K4" s="104">
        <v>0</v>
      </c>
      <c r="L4" s="116">
        <f t="shared" ref="L4:L10" si="0">SUM(D4:K4)</f>
        <v>2766427</v>
      </c>
      <c r="M4" s="102">
        <v>1760192</v>
      </c>
      <c r="N4" s="103">
        <v>984375</v>
      </c>
      <c r="O4" s="182">
        <v>8765</v>
      </c>
      <c r="P4" s="186">
        <v>0</v>
      </c>
      <c r="Q4" s="91">
        <v>0</v>
      </c>
      <c r="R4" s="184">
        <f>SUM(M4:Q4)</f>
        <v>2753332</v>
      </c>
      <c r="S4" s="117">
        <f t="shared" ref="S4:S10" si="1">C4+L4+R4</f>
        <v>10441607</v>
      </c>
      <c r="T4" s="43"/>
      <c r="U4" s="44"/>
    </row>
    <row r="5" spans="1:21" ht="15.75" customHeight="1" thickTop="1">
      <c r="A5" s="37" t="s">
        <v>16</v>
      </c>
      <c r="B5" s="161">
        <f>VLOOKUP($A$2,'シート1（人件費算出表基礎データ）'!$A$19:$R$88,13,FALSE)/100</f>
        <v>0.05</v>
      </c>
      <c r="C5" s="91">
        <f>ROUND($C$4*$B5,0)</f>
        <v>246092</v>
      </c>
      <c r="D5" s="117">
        <f t="shared" ref="D5:D10" si="2">ROUND($D$4*$B5,0)</f>
        <v>0</v>
      </c>
      <c r="E5" s="117">
        <f t="shared" ref="E5:E10" si="3">ROUND($E$4*$B5,0)</f>
        <v>0</v>
      </c>
      <c r="F5" s="117">
        <f t="shared" ref="F5:F10" si="4">ROUND($F$4*$B5,0)</f>
        <v>30673</v>
      </c>
      <c r="G5" s="117">
        <f t="shared" ref="G5:G10" si="5">ROUND($G$4*$B5,0)</f>
        <v>7740</v>
      </c>
      <c r="H5" s="117">
        <f t="shared" ref="H5:H10" si="6">ROUND($H$4*$B5,0)</f>
        <v>96694</v>
      </c>
      <c r="I5" s="117">
        <f t="shared" ref="I5:I10" si="7">ROUND($I$4*$B5,0)</f>
        <v>3215</v>
      </c>
      <c r="J5" s="117">
        <f t="shared" ref="J5:J10" si="8">ROUND($J$4*$B5,0)</f>
        <v>0</v>
      </c>
      <c r="K5" s="117">
        <f t="shared" ref="K5:K10" si="9">ROUND($K$4*$B5,0)</f>
        <v>0</v>
      </c>
      <c r="L5" s="116">
        <f t="shared" si="0"/>
        <v>138322</v>
      </c>
      <c r="M5" s="117">
        <f t="shared" ref="M5:M10" si="10">ROUND($M$4*$B5,0)</f>
        <v>88010</v>
      </c>
      <c r="N5" s="117">
        <f t="shared" ref="N5:N10" si="11">ROUND($N$4*$B5,0)</f>
        <v>49219</v>
      </c>
      <c r="O5" s="117">
        <f t="shared" ref="O5:O10" si="12">ROUND($O$4*$B5,0)</f>
        <v>438</v>
      </c>
      <c r="P5" s="50">
        <f>ROUND(P4*B5,0)</f>
        <v>0</v>
      </c>
      <c r="Q5" s="50">
        <f>ROUND(Q4*B5,0)</f>
        <v>0</v>
      </c>
      <c r="R5" s="117">
        <f t="shared" ref="R5:R10" si="13">SUM(M5:Q5)</f>
        <v>137667</v>
      </c>
      <c r="S5" s="117">
        <f t="shared" si="1"/>
        <v>522081</v>
      </c>
    </row>
    <row r="6" spans="1:21" ht="15.75" customHeight="1">
      <c r="A6" s="37" t="s">
        <v>17</v>
      </c>
      <c r="B6" s="161">
        <f>VLOOKUP($A$2,'シート1（人件費算出表基礎データ）'!$A$19:$R$88,14,FALSE)/100</f>
        <v>0</v>
      </c>
      <c r="C6" s="91">
        <f t="shared" ref="C6:C10" si="14">ROUND($C$4*$B6,0)</f>
        <v>0</v>
      </c>
      <c r="D6" s="117">
        <f t="shared" si="2"/>
        <v>0</v>
      </c>
      <c r="E6" s="117">
        <f t="shared" si="3"/>
        <v>0</v>
      </c>
      <c r="F6" s="117">
        <f t="shared" si="4"/>
        <v>0</v>
      </c>
      <c r="G6" s="117">
        <f t="shared" si="5"/>
        <v>0</v>
      </c>
      <c r="H6" s="117">
        <f t="shared" si="6"/>
        <v>0</v>
      </c>
      <c r="I6" s="117">
        <f t="shared" si="7"/>
        <v>0</v>
      </c>
      <c r="J6" s="117">
        <f t="shared" si="8"/>
        <v>0</v>
      </c>
      <c r="K6" s="117">
        <f t="shared" si="9"/>
        <v>0</v>
      </c>
      <c r="L6" s="116">
        <f t="shared" si="0"/>
        <v>0</v>
      </c>
      <c r="M6" s="117">
        <f t="shared" si="10"/>
        <v>0</v>
      </c>
      <c r="N6" s="117">
        <f t="shared" si="11"/>
        <v>0</v>
      </c>
      <c r="O6" s="117">
        <f t="shared" si="12"/>
        <v>0</v>
      </c>
      <c r="P6" s="117">
        <f>ROUND(P4*B6,0)</f>
        <v>0</v>
      </c>
      <c r="Q6" s="117">
        <f>ROUND(Q4*B6,0)</f>
        <v>0</v>
      </c>
      <c r="R6" s="117">
        <f t="shared" si="13"/>
        <v>0</v>
      </c>
      <c r="S6" s="117">
        <f t="shared" si="1"/>
        <v>0</v>
      </c>
    </row>
    <row r="7" spans="1:21" ht="15.75" customHeight="1">
      <c r="A7" s="37" t="s">
        <v>18</v>
      </c>
      <c r="B7" s="161">
        <f>VLOOKUP($A$2,'シート1（人件費算出表基礎データ）'!$A$19:$R$88,15,FALSE)/100</f>
        <v>0</v>
      </c>
      <c r="C7" s="91">
        <f t="shared" si="14"/>
        <v>0</v>
      </c>
      <c r="D7" s="117">
        <f t="shared" si="2"/>
        <v>0</v>
      </c>
      <c r="E7" s="117">
        <f t="shared" si="3"/>
        <v>0</v>
      </c>
      <c r="F7" s="117">
        <f t="shared" si="4"/>
        <v>0</v>
      </c>
      <c r="G7" s="117">
        <f t="shared" si="5"/>
        <v>0</v>
      </c>
      <c r="H7" s="117">
        <f t="shared" si="6"/>
        <v>0</v>
      </c>
      <c r="I7" s="117">
        <f t="shared" si="7"/>
        <v>0</v>
      </c>
      <c r="J7" s="117">
        <f t="shared" si="8"/>
        <v>0</v>
      </c>
      <c r="K7" s="117">
        <f t="shared" si="9"/>
        <v>0</v>
      </c>
      <c r="L7" s="116">
        <f t="shared" si="0"/>
        <v>0</v>
      </c>
      <c r="M7" s="117">
        <f t="shared" si="10"/>
        <v>0</v>
      </c>
      <c r="N7" s="117">
        <f t="shared" si="11"/>
        <v>0</v>
      </c>
      <c r="O7" s="117">
        <f t="shared" si="12"/>
        <v>0</v>
      </c>
      <c r="P7" s="117">
        <f>ROUND(P4*B7,0)</f>
        <v>0</v>
      </c>
      <c r="Q7" s="117">
        <f>ROUND(Q4*B7,0)</f>
        <v>0</v>
      </c>
      <c r="R7" s="117">
        <f t="shared" si="13"/>
        <v>0</v>
      </c>
      <c r="S7" s="117">
        <f t="shared" si="1"/>
        <v>0</v>
      </c>
    </row>
    <row r="8" spans="1:21" ht="15.75" customHeight="1">
      <c r="A8" s="155" t="s">
        <v>93</v>
      </c>
      <c r="B8" s="161">
        <f>VLOOKUP($A$2,'シート1（人件費算出表基礎データ）'!$A$19:$R$88,16,FALSE)/100</f>
        <v>0</v>
      </c>
      <c r="C8" s="91">
        <f t="shared" si="14"/>
        <v>0</v>
      </c>
      <c r="D8" s="117">
        <f t="shared" si="2"/>
        <v>0</v>
      </c>
      <c r="E8" s="117">
        <f t="shared" si="3"/>
        <v>0</v>
      </c>
      <c r="F8" s="117">
        <f t="shared" si="4"/>
        <v>0</v>
      </c>
      <c r="G8" s="117">
        <f t="shared" si="5"/>
        <v>0</v>
      </c>
      <c r="H8" s="117">
        <f t="shared" si="6"/>
        <v>0</v>
      </c>
      <c r="I8" s="117">
        <f t="shared" si="7"/>
        <v>0</v>
      </c>
      <c r="J8" s="117">
        <f t="shared" si="8"/>
        <v>0</v>
      </c>
      <c r="K8" s="117">
        <f t="shared" si="9"/>
        <v>0</v>
      </c>
      <c r="L8" s="116">
        <f t="shared" si="0"/>
        <v>0</v>
      </c>
      <c r="M8" s="117">
        <f t="shared" si="10"/>
        <v>0</v>
      </c>
      <c r="N8" s="117">
        <f t="shared" si="11"/>
        <v>0</v>
      </c>
      <c r="O8" s="117">
        <f t="shared" si="12"/>
        <v>0</v>
      </c>
      <c r="P8" s="117">
        <f>ROUND(P4*B8,0)</f>
        <v>0</v>
      </c>
      <c r="Q8" s="117">
        <f>ROUND(Q4*B8,0)</f>
        <v>0</v>
      </c>
      <c r="R8" s="117">
        <f t="shared" si="13"/>
        <v>0</v>
      </c>
      <c r="S8" s="117">
        <f t="shared" si="1"/>
        <v>0</v>
      </c>
    </row>
    <row r="9" spans="1:21" ht="15.75" customHeight="1">
      <c r="A9" s="37" t="s">
        <v>96</v>
      </c>
      <c r="B9" s="161">
        <f>VLOOKUP($A$2,'シート1（人件費算出表基礎データ）'!$A$19:$R$88,17,FALSE)/100</f>
        <v>0</v>
      </c>
      <c r="C9" s="91">
        <f t="shared" si="14"/>
        <v>0</v>
      </c>
      <c r="D9" s="117">
        <f t="shared" si="2"/>
        <v>0</v>
      </c>
      <c r="E9" s="117">
        <f t="shared" si="3"/>
        <v>0</v>
      </c>
      <c r="F9" s="117">
        <f t="shared" si="4"/>
        <v>0</v>
      </c>
      <c r="G9" s="117">
        <f t="shared" si="5"/>
        <v>0</v>
      </c>
      <c r="H9" s="117">
        <f t="shared" si="6"/>
        <v>0</v>
      </c>
      <c r="I9" s="117">
        <f t="shared" si="7"/>
        <v>0</v>
      </c>
      <c r="J9" s="117">
        <f t="shared" si="8"/>
        <v>0</v>
      </c>
      <c r="K9" s="117">
        <f t="shared" si="9"/>
        <v>0</v>
      </c>
      <c r="L9" s="116">
        <f t="shared" ref="L9" si="15">SUM(D9:K9)</f>
        <v>0</v>
      </c>
      <c r="M9" s="117">
        <f t="shared" si="10"/>
        <v>0</v>
      </c>
      <c r="N9" s="117">
        <f t="shared" si="11"/>
        <v>0</v>
      </c>
      <c r="O9" s="117">
        <f t="shared" si="12"/>
        <v>0</v>
      </c>
      <c r="P9" s="117">
        <f>ROUND(P4*B9,0)</f>
        <v>0</v>
      </c>
      <c r="Q9" s="117">
        <f>ROUND(Q4*B9,0)</f>
        <v>0</v>
      </c>
      <c r="R9" s="117">
        <f t="shared" ref="R9" si="16">SUM(M9:Q9)</f>
        <v>0</v>
      </c>
      <c r="S9" s="117">
        <f t="shared" ref="S9" si="17">C9+L9+R9</f>
        <v>0</v>
      </c>
    </row>
    <row r="10" spans="1:21" ht="15.75" customHeight="1">
      <c r="A10" s="155" t="s">
        <v>92</v>
      </c>
      <c r="B10" s="161">
        <f>VLOOKUP($A$2,'シート1（人件費算出表基礎データ）'!$A$19:$R$88,18,FALSE)/100</f>
        <v>0</v>
      </c>
      <c r="C10" s="91">
        <f t="shared" si="14"/>
        <v>0</v>
      </c>
      <c r="D10" s="117">
        <f t="shared" si="2"/>
        <v>0</v>
      </c>
      <c r="E10" s="117">
        <f t="shared" si="3"/>
        <v>0</v>
      </c>
      <c r="F10" s="117">
        <f t="shared" si="4"/>
        <v>0</v>
      </c>
      <c r="G10" s="117">
        <f t="shared" si="5"/>
        <v>0</v>
      </c>
      <c r="H10" s="117">
        <f t="shared" si="6"/>
        <v>0</v>
      </c>
      <c r="I10" s="117">
        <f t="shared" si="7"/>
        <v>0</v>
      </c>
      <c r="J10" s="117">
        <f t="shared" si="8"/>
        <v>0</v>
      </c>
      <c r="K10" s="117">
        <f t="shared" si="9"/>
        <v>0</v>
      </c>
      <c r="L10" s="116">
        <f t="shared" si="0"/>
        <v>0</v>
      </c>
      <c r="M10" s="117">
        <f t="shared" si="10"/>
        <v>0</v>
      </c>
      <c r="N10" s="117">
        <f t="shared" si="11"/>
        <v>0</v>
      </c>
      <c r="O10" s="117">
        <f t="shared" si="12"/>
        <v>0</v>
      </c>
      <c r="P10" s="117">
        <f>ROUND(P4*B10,0)</f>
        <v>0</v>
      </c>
      <c r="Q10" s="117">
        <f>ROUND(Q4*B10,0)</f>
        <v>0</v>
      </c>
      <c r="R10" s="117">
        <f t="shared" si="13"/>
        <v>0</v>
      </c>
      <c r="S10" s="117">
        <f t="shared" si="1"/>
        <v>0</v>
      </c>
    </row>
    <row r="11" spans="1:21" ht="5.25" customHeight="1">
      <c r="A11" s="38"/>
      <c r="B11" s="39"/>
      <c r="C11" s="5"/>
      <c r="D11" s="4"/>
      <c r="E11" s="4"/>
      <c r="F11" s="4"/>
      <c r="G11" s="4"/>
      <c r="H11" s="4"/>
      <c r="I11" s="4"/>
      <c r="J11" s="4"/>
      <c r="K11" s="4"/>
      <c r="L11" s="4"/>
      <c r="M11" s="4"/>
      <c r="N11" s="4"/>
      <c r="O11" s="4"/>
      <c r="P11" s="4"/>
      <c r="Q11" s="4"/>
      <c r="R11" s="4"/>
      <c r="S11" s="4"/>
    </row>
    <row r="12" spans="1:21" ht="15" customHeight="1">
      <c r="A12" s="51">
        <v>2</v>
      </c>
      <c r="B12" s="355" t="s">
        <v>86</v>
      </c>
      <c r="C12" s="355"/>
      <c r="D12" s="356" t="str">
        <f>VLOOKUP(A12,'シート1（人件費算出表基礎データ）'!$A$19:$P$88,5,FALSE)</f>
        <v>い</v>
      </c>
      <c r="E12" s="356"/>
      <c r="F12" s="32" t="s">
        <v>39</v>
      </c>
      <c r="G12" s="53" t="str">
        <f>IF(VLOOKUP(A12,'シート1（人件費算出表基礎データ）'!$A$19:$P$88,2,FALSE)="","",VLOOKUP(A12,'シート1（人件費算出表基礎データ）'!$A$19:$P$88,2,FALSE))</f>
        <v/>
      </c>
      <c r="H12" s="52" t="str">
        <f>VLOOKUP(A12,'シート1（人件費算出表基礎データ）'!$A$19:$P$88,3,FALSE)</f>
        <v>本庁</v>
      </c>
      <c r="I12" s="33"/>
      <c r="J12" s="32" t="s">
        <v>19</v>
      </c>
      <c r="K12" s="355" t="str">
        <f>VLOOKUP(A12,'シート1（人件費算出表基礎データ）'!$A$19:$P$88,4,FALSE)</f>
        <v>係長</v>
      </c>
      <c r="L12" s="355" t="str">
        <f>VLOOKUP($A$2,'シート1（人件費算出表基礎データ）'!$A$19:$P$88,3,FALSE)</f>
        <v>本庁</v>
      </c>
      <c r="M12" s="32"/>
      <c r="N12" s="32" t="s">
        <v>20</v>
      </c>
      <c r="O12" s="34">
        <f>DATEDIF(VLOOKUP(A12,'シート1（人件費算出表基礎データ）'!$A$19:$P$88,6,FALSE),$R$2,"Y")</f>
        <v>59</v>
      </c>
      <c r="P12" s="35">
        <f>MOD(DATEDIF(VLOOKUP(A12,'シート1（人件費算出表基礎データ）'!$A$19:$P$88,6,FALSE),$R$2,"m"),12)</f>
        <v>3</v>
      </c>
      <c r="Q12" s="4"/>
      <c r="R12" s="36">
        <f>R2</f>
        <v>46112</v>
      </c>
      <c r="S12" s="4" t="s">
        <v>40</v>
      </c>
    </row>
    <row r="13" spans="1:21" ht="23.25" thickBot="1">
      <c r="A13" s="108"/>
      <c r="B13" s="109" t="s">
        <v>22</v>
      </c>
      <c r="C13" s="110" t="s">
        <v>1</v>
      </c>
      <c r="D13" s="110" t="s">
        <v>23</v>
      </c>
      <c r="E13" s="111" t="s">
        <v>3</v>
      </c>
      <c r="F13" s="110" t="s">
        <v>24</v>
      </c>
      <c r="G13" s="110" t="s">
        <v>25</v>
      </c>
      <c r="H13" s="112" t="s">
        <v>5</v>
      </c>
      <c r="I13" s="110" t="s">
        <v>6</v>
      </c>
      <c r="J13" s="110" t="s">
        <v>26</v>
      </c>
      <c r="K13" s="110" t="s">
        <v>8</v>
      </c>
      <c r="L13" s="88" t="s">
        <v>9</v>
      </c>
      <c r="M13" s="113" t="s">
        <v>10</v>
      </c>
      <c r="N13" s="113" t="s">
        <v>11</v>
      </c>
      <c r="O13" s="113" t="s">
        <v>27</v>
      </c>
      <c r="P13" s="114" t="s">
        <v>28</v>
      </c>
      <c r="Q13" s="115" t="s">
        <v>85</v>
      </c>
      <c r="R13" s="110" t="s">
        <v>14</v>
      </c>
      <c r="S13" s="110" t="s">
        <v>15</v>
      </c>
    </row>
    <row r="14" spans="1:21" ht="15.75" customHeight="1" thickTop="1" thickBot="1">
      <c r="A14" s="37" t="s">
        <v>15</v>
      </c>
      <c r="B14" s="108"/>
      <c r="C14" s="105">
        <v>4857876</v>
      </c>
      <c r="D14" s="104">
        <v>0</v>
      </c>
      <c r="E14" s="104">
        <v>0</v>
      </c>
      <c r="F14" s="104">
        <v>0</v>
      </c>
      <c r="G14" s="104">
        <v>85200</v>
      </c>
      <c r="H14" s="104">
        <v>1825748</v>
      </c>
      <c r="I14" s="104">
        <v>43000</v>
      </c>
      <c r="J14" s="104">
        <v>0</v>
      </c>
      <c r="K14" s="104">
        <v>19523</v>
      </c>
      <c r="L14" s="116">
        <f>SUM(D14:K14)</f>
        <v>1973471</v>
      </c>
      <c r="M14" s="102">
        <v>1722483</v>
      </c>
      <c r="N14" s="103">
        <v>971575</v>
      </c>
      <c r="O14" s="182">
        <v>7788</v>
      </c>
      <c r="P14" s="186">
        <v>0</v>
      </c>
      <c r="Q14" s="91">
        <v>0</v>
      </c>
      <c r="R14" s="117">
        <f>SUM(M14:Q14)</f>
        <v>2701846</v>
      </c>
      <c r="S14" s="117">
        <f>C14+L14+R14</f>
        <v>9533193</v>
      </c>
    </row>
    <row r="15" spans="1:21" ht="15.75" customHeight="1" thickTop="1">
      <c r="A15" s="37" t="s">
        <v>16</v>
      </c>
      <c r="B15" s="161">
        <f>VLOOKUP($A$12,'シート1（人件費算出表基礎データ）'!$A$19:$R$88,13,FALSE)/100</f>
        <v>0.36</v>
      </c>
      <c r="C15" s="91">
        <f>ROUND($C$14*$B15,0)</f>
        <v>1748835</v>
      </c>
      <c r="D15" s="117">
        <f t="shared" ref="D15:D20" si="18">ROUND($D$14*$B15,0)</f>
        <v>0</v>
      </c>
      <c r="E15" s="117">
        <f>ROUND($E$14*$B15,0)</f>
        <v>0</v>
      </c>
      <c r="F15" s="117">
        <f>ROUND($F$14*$B15,0)</f>
        <v>0</v>
      </c>
      <c r="G15" s="117">
        <f>ROUND($G$14*$B15,0)</f>
        <v>30672</v>
      </c>
      <c r="H15" s="117">
        <f>ROUND($H$14*$B15,0)</f>
        <v>657269</v>
      </c>
      <c r="I15" s="117">
        <f>ROUND($I$14*$B15,0)</f>
        <v>15480</v>
      </c>
      <c r="J15" s="117">
        <f>ROUND($J$14*$B15,0)</f>
        <v>0</v>
      </c>
      <c r="K15" s="117">
        <f>ROUND($K$14*$B15,0)</f>
        <v>7028</v>
      </c>
      <c r="L15" s="116">
        <f>SUM(D15:K15)</f>
        <v>710449</v>
      </c>
      <c r="M15" s="117">
        <f>ROUND($M$14*$B15,0)</f>
        <v>620094</v>
      </c>
      <c r="N15" s="117">
        <f>ROUND($N$14*$B15,0)</f>
        <v>349767</v>
      </c>
      <c r="O15" s="117">
        <f>ROUND($O$14*$B15,0)</f>
        <v>2804</v>
      </c>
      <c r="P15" s="117">
        <f>ROUND(P14*B15,0)</f>
        <v>0</v>
      </c>
      <c r="Q15" s="117">
        <f>ROUND(Q14*B15,0)</f>
        <v>0</v>
      </c>
      <c r="R15" s="117">
        <f>SUM(M15:Q15)</f>
        <v>972665</v>
      </c>
      <c r="S15" s="117">
        <f>C15+L15+R15</f>
        <v>3431949</v>
      </c>
    </row>
    <row r="16" spans="1:21" ht="15.75" customHeight="1">
      <c r="A16" s="37" t="s">
        <v>17</v>
      </c>
      <c r="B16" s="161">
        <f>VLOOKUP($A$12,'シート1（人件費算出表基礎データ）'!$A$19:$R$88,14,FALSE)/100</f>
        <v>0.01</v>
      </c>
      <c r="C16" s="91">
        <f>ROUND($C$14*$B16,0)</f>
        <v>48579</v>
      </c>
      <c r="D16" s="117">
        <f t="shared" si="18"/>
        <v>0</v>
      </c>
      <c r="E16" s="117">
        <f>ROUND($E$14*$B16,0)</f>
        <v>0</v>
      </c>
      <c r="F16" s="117">
        <f>ROUND($F$14*$B16,0)</f>
        <v>0</v>
      </c>
      <c r="G16" s="117">
        <f>ROUND($G$14*$B16,0)</f>
        <v>852</v>
      </c>
      <c r="H16" s="117">
        <f>ROUND($H$14*$B16,0)</f>
        <v>18257</v>
      </c>
      <c r="I16" s="117">
        <f>ROUND($I$14*$B16,0)</f>
        <v>430</v>
      </c>
      <c r="J16" s="117">
        <f>ROUND($J$14*$B16,0)</f>
        <v>0</v>
      </c>
      <c r="K16" s="117">
        <f>ROUND($K$14*$B16,0)</f>
        <v>195</v>
      </c>
      <c r="L16" s="116">
        <f>SUM(D16:K16)</f>
        <v>19734</v>
      </c>
      <c r="M16" s="117">
        <f>ROUND($M$14*$B16,0)</f>
        <v>17225</v>
      </c>
      <c r="N16" s="117">
        <f>ROUND($N$14*$B16,0)</f>
        <v>9716</v>
      </c>
      <c r="O16" s="117">
        <f>ROUND($O$14*$B16,0)</f>
        <v>78</v>
      </c>
      <c r="P16" s="117">
        <f>ROUND(P14*B16,0)</f>
        <v>0</v>
      </c>
      <c r="Q16" s="117">
        <f>ROUND(Q14*B16,0)</f>
        <v>0</v>
      </c>
      <c r="R16" s="117">
        <f>SUM(M16:Q16)</f>
        <v>27019</v>
      </c>
      <c r="S16" s="117">
        <f>C16+L16+R16</f>
        <v>95332</v>
      </c>
    </row>
    <row r="17" spans="1:19" ht="15.75" customHeight="1">
      <c r="A17" s="37" t="s">
        <v>18</v>
      </c>
      <c r="B17" s="161">
        <f>VLOOKUP($A$12,'シート1（人件費算出表基礎データ）'!$A$19:$R$88,15,FALSE)/100</f>
        <v>0</v>
      </c>
      <c r="C17" s="91">
        <f>ROUND($C$14*$B17,0)</f>
        <v>0</v>
      </c>
      <c r="D17" s="117">
        <f t="shared" si="18"/>
        <v>0</v>
      </c>
      <c r="E17" s="117">
        <f>ROUND($E$14*$B17,0)</f>
        <v>0</v>
      </c>
      <c r="F17" s="117">
        <f>ROUND($F$14*$B17,0)</f>
        <v>0</v>
      </c>
      <c r="G17" s="117">
        <f>ROUND($G$14*$B17,0)</f>
        <v>0</v>
      </c>
      <c r="H17" s="117">
        <f>ROUND($H$14*$B17,0)</f>
        <v>0</v>
      </c>
      <c r="I17" s="117">
        <f>ROUND($I$14*$B17,0)</f>
        <v>0</v>
      </c>
      <c r="J17" s="117">
        <f>ROUND($J$14*$B17,0)</f>
        <v>0</v>
      </c>
      <c r="K17" s="117">
        <f>ROUND($K$14*$B17,0)</f>
        <v>0</v>
      </c>
      <c r="L17" s="116">
        <f>SUM(D17:K17)</f>
        <v>0</v>
      </c>
      <c r="M17" s="117">
        <f>ROUND($M$14*$B17,0)</f>
        <v>0</v>
      </c>
      <c r="N17" s="117">
        <f>ROUND($N$14*$B17,0)</f>
        <v>0</v>
      </c>
      <c r="O17" s="117">
        <f>ROUND($O$14*$B17,0)</f>
        <v>0</v>
      </c>
      <c r="P17" s="117">
        <f>ROUND(P14*B17,0)</f>
        <v>0</v>
      </c>
      <c r="Q17" s="117">
        <f>ROUND(Q14*B17,0)</f>
        <v>0</v>
      </c>
      <c r="R17" s="117">
        <f>SUM(M17:Q17)</f>
        <v>0</v>
      </c>
      <c r="S17" s="117">
        <f>C17+L17+R17</f>
        <v>0</v>
      </c>
    </row>
    <row r="18" spans="1:19" ht="15.75" customHeight="1">
      <c r="A18" s="155" t="s">
        <v>93</v>
      </c>
      <c r="B18" s="161">
        <f>VLOOKUP($A$12,'シート1（人件費算出表基礎データ）'!$A$19:$R$88,16,FALSE)/100</f>
        <v>0.06</v>
      </c>
      <c r="C18" s="91">
        <f t="shared" ref="C18" si="19">ROUND($C$14*$B18,0)</f>
        <v>291473</v>
      </c>
      <c r="D18" s="117">
        <f t="shared" si="18"/>
        <v>0</v>
      </c>
      <c r="E18" s="117">
        <f t="shared" ref="E18:E20" si="20">ROUND($E$14*$B18,0)</f>
        <v>0</v>
      </c>
      <c r="F18" s="117">
        <f t="shared" ref="F18:F20" si="21">ROUND($F$14*$B18,0)</f>
        <v>0</v>
      </c>
      <c r="G18" s="117">
        <f t="shared" ref="G18:G20" si="22">ROUND($G$14*$B18,0)</f>
        <v>5112</v>
      </c>
      <c r="H18" s="117">
        <f t="shared" ref="H18:H20" si="23">ROUND($H$14*$B18,0)</f>
        <v>109545</v>
      </c>
      <c r="I18" s="117">
        <f t="shared" ref="I18:I20" si="24">ROUND($I$14*$B18,0)</f>
        <v>2580</v>
      </c>
      <c r="J18" s="117">
        <f t="shared" ref="J18:J20" si="25">ROUND($J$14*$B18,0)</f>
        <v>0</v>
      </c>
      <c r="K18" s="117">
        <f t="shared" ref="K18:K20" si="26">ROUND($K$14*$B18,0)</f>
        <v>1171</v>
      </c>
      <c r="L18" s="116">
        <f t="shared" ref="L18:L20" si="27">SUM(D18:K18)</f>
        <v>118408</v>
      </c>
      <c r="M18" s="117">
        <f t="shared" ref="M18:M20" si="28">ROUND($M$14*$B18,0)</f>
        <v>103349</v>
      </c>
      <c r="N18" s="117">
        <f t="shared" ref="N18:N20" si="29">ROUND($N$14*$B18,0)</f>
        <v>58295</v>
      </c>
      <c r="O18" s="117">
        <f t="shared" ref="O18:O20" si="30">ROUND($O$14*$B18,0)</f>
        <v>467</v>
      </c>
      <c r="P18" s="117">
        <f>ROUND(P14*B18,0)</f>
        <v>0</v>
      </c>
      <c r="Q18" s="117">
        <f>ROUND(Q14*B18,0)</f>
        <v>0</v>
      </c>
      <c r="R18" s="117">
        <f t="shared" ref="R18:R20" si="31">SUM(M18:Q18)</f>
        <v>162111</v>
      </c>
      <c r="S18" s="117">
        <f t="shared" ref="S18:S20" si="32">C18+L18+R18</f>
        <v>571992</v>
      </c>
    </row>
    <row r="19" spans="1:19" ht="15.75" customHeight="1">
      <c r="A19" s="37" t="s">
        <v>96</v>
      </c>
      <c r="B19" s="161">
        <f>VLOOKUP($A$12,'シート1（人件費算出表基礎データ）'!$A$19:$R$88,17,FALSE)/100</f>
        <v>0.04</v>
      </c>
      <c r="C19" s="91">
        <f>ROUND($C$14*$B19,0)</f>
        <v>194315</v>
      </c>
      <c r="D19" s="117">
        <f t="shared" si="18"/>
        <v>0</v>
      </c>
      <c r="E19" s="117">
        <f t="shared" si="20"/>
        <v>0</v>
      </c>
      <c r="F19" s="117">
        <f t="shared" si="21"/>
        <v>0</v>
      </c>
      <c r="G19" s="117">
        <f t="shared" si="22"/>
        <v>3408</v>
      </c>
      <c r="H19" s="117">
        <f t="shared" si="23"/>
        <v>73030</v>
      </c>
      <c r="I19" s="117">
        <f t="shared" si="24"/>
        <v>1720</v>
      </c>
      <c r="J19" s="117">
        <f t="shared" si="25"/>
        <v>0</v>
      </c>
      <c r="K19" s="117">
        <f t="shared" si="26"/>
        <v>781</v>
      </c>
      <c r="L19" s="116">
        <f t="shared" si="27"/>
        <v>78939</v>
      </c>
      <c r="M19" s="117">
        <f t="shared" si="28"/>
        <v>68899</v>
      </c>
      <c r="N19" s="117">
        <f t="shared" si="29"/>
        <v>38863</v>
      </c>
      <c r="O19" s="117">
        <f t="shared" si="30"/>
        <v>312</v>
      </c>
      <c r="P19" s="117">
        <f>ROUND(P14*B19,0)</f>
        <v>0</v>
      </c>
      <c r="Q19" s="117">
        <f>ROUND(Q14*B19,0)</f>
        <v>0</v>
      </c>
      <c r="R19" s="117">
        <f>SUM(M19:Q19)</f>
        <v>108074</v>
      </c>
      <c r="S19" s="117">
        <f t="shared" si="32"/>
        <v>381328</v>
      </c>
    </row>
    <row r="20" spans="1:19" ht="15.75" customHeight="1">
      <c r="A20" s="155" t="s">
        <v>92</v>
      </c>
      <c r="B20" s="161">
        <f>VLOOKUP($A$12,'シート1（人件費算出表基礎データ）'!$A$19:$R$88,18,FALSE)/100</f>
        <v>0.05</v>
      </c>
      <c r="C20" s="91">
        <f>ROUND($C$14*$B20,0)</f>
        <v>242894</v>
      </c>
      <c r="D20" s="117">
        <f t="shared" si="18"/>
        <v>0</v>
      </c>
      <c r="E20" s="117">
        <f t="shared" si="20"/>
        <v>0</v>
      </c>
      <c r="F20" s="117">
        <f t="shared" si="21"/>
        <v>0</v>
      </c>
      <c r="G20" s="117">
        <f t="shared" si="22"/>
        <v>4260</v>
      </c>
      <c r="H20" s="117">
        <f t="shared" si="23"/>
        <v>91287</v>
      </c>
      <c r="I20" s="117">
        <f t="shared" si="24"/>
        <v>2150</v>
      </c>
      <c r="J20" s="117">
        <f t="shared" si="25"/>
        <v>0</v>
      </c>
      <c r="K20" s="117">
        <f t="shared" si="26"/>
        <v>976</v>
      </c>
      <c r="L20" s="116">
        <f t="shared" si="27"/>
        <v>98673</v>
      </c>
      <c r="M20" s="117">
        <f t="shared" si="28"/>
        <v>86124</v>
      </c>
      <c r="N20" s="117">
        <f t="shared" si="29"/>
        <v>48579</v>
      </c>
      <c r="O20" s="117">
        <f t="shared" si="30"/>
        <v>389</v>
      </c>
      <c r="P20" s="117">
        <f>ROUND(P14*B20,0)</f>
        <v>0</v>
      </c>
      <c r="Q20" s="117">
        <f>ROUND(Q14*B20,0)</f>
        <v>0</v>
      </c>
      <c r="R20" s="117">
        <f t="shared" si="31"/>
        <v>135092</v>
      </c>
      <c r="S20" s="117">
        <f t="shared" si="32"/>
        <v>476659</v>
      </c>
    </row>
    <row r="22" spans="1:19" ht="15" customHeight="1">
      <c r="A22" s="51">
        <v>3</v>
      </c>
      <c r="B22" s="355" t="s">
        <v>86</v>
      </c>
      <c r="C22" s="355"/>
      <c r="D22" s="356" t="str">
        <f>VLOOKUP(A22,'シート1（人件費算出表基礎データ）'!$A$19:$P$88,5,FALSE)</f>
        <v>う</v>
      </c>
      <c r="E22" s="356"/>
      <c r="F22" s="32" t="s">
        <v>39</v>
      </c>
      <c r="G22" s="52" t="str">
        <f>IF(VLOOKUP(A22,'シート1（人件費算出表基礎データ）'!$A$19:$P$88,2,FALSE)="","",VLOOKUP(A22,'シート1（人件費算出表基礎データ）'!$A$19:$P$88,2,FALSE))</f>
        <v/>
      </c>
      <c r="H22" s="52" t="str">
        <f>VLOOKUP(A22,'シート1（人件費算出表基礎データ）'!$A$19:$P$88,3,FALSE)</f>
        <v>本庁</v>
      </c>
      <c r="I22" s="33"/>
      <c r="J22" s="32" t="s">
        <v>19</v>
      </c>
      <c r="K22" s="355" t="str">
        <f>VLOOKUP(A22,'シート1（人件費算出表基礎データ）'!$A$19:$P$88,4,FALSE)</f>
        <v>係員</v>
      </c>
      <c r="L22" s="355" t="str">
        <f>VLOOKUP($A$2,'シート1（人件費算出表基礎データ）'!$A$19:$P$88,3,FALSE)</f>
        <v>本庁</v>
      </c>
      <c r="M22" s="32"/>
      <c r="N22" s="32" t="s">
        <v>20</v>
      </c>
      <c r="O22" s="34">
        <f>DATEDIF(VLOOKUP(A22,'シート1（人件費算出表基礎データ）'!$A$19:$P$88,6,FALSE),$R$2,"Y")</f>
        <v>36</v>
      </c>
      <c r="P22" s="35">
        <f>MOD(DATEDIF(VLOOKUP(A22,'シート1（人件費算出表基礎データ）'!$A$19:$P$88,6,FALSE),$R$2,"m"),12)</f>
        <v>5</v>
      </c>
      <c r="Q22" s="4"/>
      <c r="R22" s="36">
        <f>R12</f>
        <v>46112</v>
      </c>
      <c r="S22" s="4" t="s">
        <v>40</v>
      </c>
    </row>
    <row r="23" spans="1:19" ht="22.5" customHeight="1" thickBot="1">
      <c r="A23" s="108"/>
      <c r="B23" s="109" t="s">
        <v>22</v>
      </c>
      <c r="C23" s="110" t="s">
        <v>1</v>
      </c>
      <c r="D23" s="110" t="s">
        <v>23</v>
      </c>
      <c r="E23" s="111" t="s">
        <v>3</v>
      </c>
      <c r="F23" s="110" t="s">
        <v>24</v>
      </c>
      <c r="G23" s="110" t="s">
        <v>25</v>
      </c>
      <c r="H23" s="112" t="s">
        <v>5</v>
      </c>
      <c r="I23" s="110" t="s">
        <v>6</v>
      </c>
      <c r="J23" s="110" t="s">
        <v>26</v>
      </c>
      <c r="K23" s="110" t="s">
        <v>8</v>
      </c>
      <c r="L23" s="88" t="s">
        <v>9</v>
      </c>
      <c r="M23" s="113" t="s">
        <v>10</v>
      </c>
      <c r="N23" s="113" t="s">
        <v>11</v>
      </c>
      <c r="O23" s="113" t="s">
        <v>27</v>
      </c>
      <c r="P23" s="114" t="s">
        <v>28</v>
      </c>
      <c r="Q23" s="115" t="s">
        <v>85</v>
      </c>
      <c r="R23" s="110" t="s">
        <v>14</v>
      </c>
      <c r="S23" s="110" t="s">
        <v>15</v>
      </c>
    </row>
    <row r="24" spans="1:19" ht="15.75" customHeight="1" thickTop="1" thickBot="1">
      <c r="A24" s="37" t="s">
        <v>15</v>
      </c>
      <c r="B24" s="108"/>
      <c r="C24" s="105">
        <v>2519400</v>
      </c>
      <c r="D24" s="104">
        <v>312000</v>
      </c>
      <c r="E24" s="104">
        <v>0</v>
      </c>
      <c r="F24" s="104">
        <v>0</v>
      </c>
      <c r="G24" s="104">
        <v>0</v>
      </c>
      <c r="H24" s="104">
        <v>956120</v>
      </c>
      <c r="I24" s="104">
        <v>116800</v>
      </c>
      <c r="J24" s="104">
        <v>324000</v>
      </c>
      <c r="K24" s="104">
        <v>0</v>
      </c>
      <c r="L24" s="116">
        <f>SUM(D24:K24)</f>
        <v>1708920</v>
      </c>
      <c r="M24" s="102">
        <v>869894</v>
      </c>
      <c r="N24" s="103">
        <v>503880</v>
      </c>
      <c r="O24" s="103">
        <v>4815</v>
      </c>
      <c r="P24" s="91">
        <v>0</v>
      </c>
      <c r="Q24" s="91">
        <v>0</v>
      </c>
      <c r="R24" s="117">
        <f>SUM(M24:Q24)</f>
        <v>1378589</v>
      </c>
      <c r="S24" s="117">
        <f>C24+L24+R24</f>
        <v>5606909</v>
      </c>
    </row>
    <row r="25" spans="1:19" ht="15.75" customHeight="1" thickTop="1">
      <c r="A25" s="37" t="s">
        <v>16</v>
      </c>
      <c r="B25" s="161">
        <f>VLOOKUP($A$22,'シート1（人件費算出表基礎データ）'!$A$19:$R$88,13,FALSE)/100</f>
        <v>0.18</v>
      </c>
      <c r="C25" s="91">
        <f>ROUND($C$24*$B25,0)</f>
        <v>453492</v>
      </c>
      <c r="D25" s="117">
        <f t="shared" ref="D25:D30" si="33">ROUND($D$24*$B25,0)</f>
        <v>56160</v>
      </c>
      <c r="E25" s="117">
        <f t="shared" ref="E25:E30" si="34">ROUND($E$24*$B25,0)</f>
        <v>0</v>
      </c>
      <c r="F25" s="117">
        <f t="shared" ref="F25:F30" si="35">ROUND($F$24*$B25,0)</f>
        <v>0</v>
      </c>
      <c r="G25" s="117">
        <f t="shared" ref="G25:G30" si="36">ROUND($G$24*$B25,0)</f>
        <v>0</v>
      </c>
      <c r="H25" s="117">
        <f t="shared" ref="H25:H30" si="37">ROUND($H$24*$B25,0)</f>
        <v>172102</v>
      </c>
      <c r="I25" s="117">
        <f t="shared" ref="I25:I30" si="38">ROUND($I$24*$B25,0)</f>
        <v>21024</v>
      </c>
      <c r="J25" s="117">
        <f t="shared" ref="J25:J30" si="39">ROUND($J$24*$B25,0)</f>
        <v>58320</v>
      </c>
      <c r="K25" s="117">
        <f t="shared" ref="K25:K30" si="40">ROUND($K$24*$B25,0)</f>
        <v>0</v>
      </c>
      <c r="L25" s="116">
        <f>SUM(D25:K25)</f>
        <v>307606</v>
      </c>
      <c r="M25" s="117">
        <f t="shared" ref="M25:M30" si="41">ROUND($M$24*$B25,0)</f>
        <v>156581</v>
      </c>
      <c r="N25" s="117">
        <f t="shared" ref="N25:N30" si="42">ROUND($N$24*$B25,0)</f>
        <v>90698</v>
      </c>
      <c r="O25" s="117">
        <f>ROUND($O$24*$B25,0)</f>
        <v>867</v>
      </c>
      <c r="P25" s="117">
        <f>ROUND(P24*B25,0)</f>
        <v>0</v>
      </c>
      <c r="Q25" s="117">
        <f>ROUND(Q24*B25,0)</f>
        <v>0</v>
      </c>
      <c r="R25" s="117">
        <f>SUM(M25:Q25)</f>
        <v>248146</v>
      </c>
      <c r="S25" s="117">
        <f>C25+L25+R25</f>
        <v>1009244</v>
      </c>
    </row>
    <row r="26" spans="1:19" ht="15.75" customHeight="1">
      <c r="A26" s="37" t="s">
        <v>17</v>
      </c>
      <c r="B26" s="161">
        <f>VLOOKUP($A$22,'シート1（人件費算出表基礎データ）'!$A$19:$R$88,14,FALSE)/100</f>
        <v>0</v>
      </c>
      <c r="C26" s="91">
        <f t="shared" ref="C26:C30" si="43">ROUND($C$24*$B26,0)</f>
        <v>0</v>
      </c>
      <c r="D26" s="117">
        <f t="shared" si="33"/>
        <v>0</v>
      </c>
      <c r="E26" s="117">
        <f t="shared" si="34"/>
        <v>0</v>
      </c>
      <c r="F26" s="117">
        <f t="shared" si="35"/>
        <v>0</v>
      </c>
      <c r="G26" s="117">
        <f t="shared" si="36"/>
        <v>0</v>
      </c>
      <c r="H26" s="117">
        <f t="shared" si="37"/>
        <v>0</v>
      </c>
      <c r="I26" s="117">
        <f t="shared" si="38"/>
        <v>0</v>
      </c>
      <c r="J26" s="117">
        <f t="shared" si="39"/>
        <v>0</v>
      </c>
      <c r="K26" s="117">
        <f t="shared" si="40"/>
        <v>0</v>
      </c>
      <c r="L26" s="116">
        <f>SUM(D26:K26)</f>
        <v>0</v>
      </c>
      <c r="M26" s="117">
        <f t="shared" si="41"/>
        <v>0</v>
      </c>
      <c r="N26" s="117">
        <f t="shared" si="42"/>
        <v>0</v>
      </c>
      <c r="O26" s="117">
        <f t="shared" ref="O26:O29" si="44">ROUND($O$24*$B26,0)</f>
        <v>0</v>
      </c>
      <c r="P26" s="117">
        <f>ROUND(P24*B26,0)</f>
        <v>0</v>
      </c>
      <c r="Q26" s="117">
        <f>ROUND(Q24*B26,0)</f>
        <v>0</v>
      </c>
      <c r="R26" s="117">
        <f>SUM(M26:Q26)</f>
        <v>0</v>
      </c>
      <c r="S26" s="117">
        <f>C26+L26+R26</f>
        <v>0</v>
      </c>
    </row>
    <row r="27" spans="1:19" ht="15.75" customHeight="1">
      <c r="A27" s="37" t="s">
        <v>18</v>
      </c>
      <c r="B27" s="161">
        <f>VLOOKUP($A$22,'シート1（人件費算出表基礎データ）'!$A$19:$R$88,15,FALSE)/100</f>
        <v>0.01</v>
      </c>
      <c r="C27" s="91">
        <f t="shared" si="43"/>
        <v>25194</v>
      </c>
      <c r="D27" s="117">
        <f t="shared" si="33"/>
        <v>3120</v>
      </c>
      <c r="E27" s="117">
        <f t="shared" si="34"/>
        <v>0</v>
      </c>
      <c r="F27" s="117">
        <f t="shared" si="35"/>
        <v>0</v>
      </c>
      <c r="G27" s="117">
        <f t="shared" si="36"/>
        <v>0</v>
      </c>
      <c r="H27" s="117">
        <f t="shared" si="37"/>
        <v>9561</v>
      </c>
      <c r="I27" s="117">
        <f t="shared" si="38"/>
        <v>1168</v>
      </c>
      <c r="J27" s="117">
        <f t="shared" si="39"/>
        <v>3240</v>
      </c>
      <c r="K27" s="117">
        <f t="shared" si="40"/>
        <v>0</v>
      </c>
      <c r="L27" s="116">
        <f>SUM(D27:K27)</f>
        <v>17089</v>
      </c>
      <c r="M27" s="117">
        <f t="shared" si="41"/>
        <v>8699</v>
      </c>
      <c r="N27" s="117">
        <f t="shared" si="42"/>
        <v>5039</v>
      </c>
      <c r="O27" s="117">
        <f t="shared" si="44"/>
        <v>48</v>
      </c>
      <c r="P27" s="117">
        <f>ROUND(P24*B27,0)</f>
        <v>0</v>
      </c>
      <c r="Q27" s="117">
        <f>ROUND(Q24*B27,0)</f>
        <v>0</v>
      </c>
      <c r="R27" s="117">
        <f>SUM(M27:Q27)</f>
        <v>13786</v>
      </c>
      <c r="S27" s="117">
        <f>C27+L27+R27</f>
        <v>56069</v>
      </c>
    </row>
    <row r="28" spans="1:19" ht="15.75" customHeight="1">
      <c r="A28" s="155" t="s">
        <v>93</v>
      </c>
      <c r="B28" s="161">
        <f>VLOOKUP($A$22,'シート1（人件費算出表基礎データ）'!$A$19:$R$88,16,FALSE)/100</f>
        <v>0.01</v>
      </c>
      <c r="C28" s="91">
        <f t="shared" si="43"/>
        <v>25194</v>
      </c>
      <c r="D28" s="117">
        <f t="shared" si="33"/>
        <v>3120</v>
      </c>
      <c r="E28" s="117">
        <f t="shared" si="34"/>
        <v>0</v>
      </c>
      <c r="F28" s="117">
        <f t="shared" si="35"/>
        <v>0</v>
      </c>
      <c r="G28" s="117">
        <f t="shared" si="36"/>
        <v>0</v>
      </c>
      <c r="H28" s="117">
        <f t="shared" si="37"/>
        <v>9561</v>
      </c>
      <c r="I28" s="117">
        <f t="shared" si="38"/>
        <v>1168</v>
      </c>
      <c r="J28" s="117">
        <f t="shared" si="39"/>
        <v>3240</v>
      </c>
      <c r="K28" s="117">
        <f t="shared" si="40"/>
        <v>0</v>
      </c>
      <c r="L28" s="116">
        <f t="shared" ref="L28:L30" si="45">SUM(D28:K28)</f>
        <v>17089</v>
      </c>
      <c r="M28" s="117">
        <f t="shared" si="41"/>
        <v>8699</v>
      </c>
      <c r="N28" s="117">
        <f t="shared" si="42"/>
        <v>5039</v>
      </c>
      <c r="O28" s="117">
        <f t="shared" si="44"/>
        <v>48</v>
      </c>
      <c r="P28" s="117">
        <f>ROUND(P24*B28,0)</f>
        <v>0</v>
      </c>
      <c r="Q28" s="117">
        <f>ROUND(Q24*B28,0)</f>
        <v>0</v>
      </c>
      <c r="R28" s="117">
        <f t="shared" ref="R28:R30" si="46">SUM(M28:Q28)</f>
        <v>13786</v>
      </c>
      <c r="S28" s="117">
        <f t="shared" ref="S28:S30" si="47">C28+L28+R28</f>
        <v>56069</v>
      </c>
    </row>
    <row r="29" spans="1:19" ht="15.75" customHeight="1">
      <c r="A29" s="37" t="s">
        <v>96</v>
      </c>
      <c r="B29" s="161">
        <f>VLOOKUP($A$22,'シート1（人件費算出表基礎データ）'!$A$19:$R$88,17,FALSE)/100</f>
        <v>0</v>
      </c>
      <c r="C29" s="91">
        <f t="shared" si="43"/>
        <v>0</v>
      </c>
      <c r="D29" s="117">
        <f t="shared" si="33"/>
        <v>0</v>
      </c>
      <c r="E29" s="117">
        <f t="shared" si="34"/>
        <v>0</v>
      </c>
      <c r="F29" s="117">
        <f t="shared" si="35"/>
        <v>0</v>
      </c>
      <c r="G29" s="117">
        <f t="shared" si="36"/>
        <v>0</v>
      </c>
      <c r="H29" s="117">
        <f t="shared" si="37"/>
        <v>0</v>
      </c>
      <c r="I29" s="117">
        <f t="shared" si="38"/>
        <v>0</v>
      </c>
      <c r="J29" s="117">
        <f t="shared" si="39"/>
        <v>0</v>
      </c>
      <c r="K29" s="117">
        <f t="shared" si="40"/>
        <v>0</v>
      </c>
      <c r="L29" s="116">
        <f t="shared" si="45"/>
        <v>0</v>
      </c>
      <c r="M29" s="117">
        <f t="shared" si="41"/>
        <v>0</v>
      </c>
      <c r="N29" s="117">
        <f t="shared" si="42"/>
        <v>0</v>
      </c>
      <c r="O29" s="117">
        <f t="shared" si="44"/>
        <v>0</v>
      </c>
      <c r="P29" s="117">
        <f>ROUND(P24*B29,0)</f>
        <v>0</v>
      </c>
      <c r="Q29" s="117">
        <f>ROUND(Q24*B29,0)</f>
        <v>0</v>
      </c>
      <c r="R29" s="117">
        <f t="shared" si="46"/>
        <v>0</v>
      </c>
      <c r="S29" s="117">
        <f t="shared" si="47"/>
        <v>0</v>
      </c>
    </row>
    <row r="30" spans="1:19" ht="15.75" customHeight="1">
      <c r="A30" s="155" t="s">
        <v>92</v>
      </c>
      <c r="B30" s="161">
        <f>VLOOKUP($A$22,'シート1（人件費算出表基礎データ）'!$A$19:$R$88,18,FALSE)/100</f>
        <v>0</v>
      </c>
      <c r="C30" s="91">
        <f t="shared" si="43"/>
        <v>0</v>
      </c>
      <c r="D30" s="117">
        <f t="shared" si="33"/>
        <v>0</v>
      </c>
      <c r="E30" s="117">
        <f t="shared" si="34"/>
        <v>0</v>
      </c>
      <c r="F30" s="117">
        <f t="shared" si="35"/>
        <v>0</v>
      </c>
      <c r="G30" s="117">
        <f t="shared" si="36"/>
        <v>0</v>
      </c>
      <c r="H30" s="117">
        <f t="shared" si="37"/>
        <v>0</v>
      </c>
      <c r="I30" s="117">
        <f t="shared" si="38"/>
        <v>0</v>
      </c>
      <c r="J30" s="117">
        <f t="shared" si="39"/>
        <v>0</v>
      </c>
      <c r="K30" s="117">
        <f t="shared" si="40"/>
        <v>0</v>
      </c>
      <c r="L30" s="116">
        <f t="shared" si="45"/>
        <v>0</v>
      </c>
      <c r="M30" s="117">
        <f t="shared" si="41"/>
        <v>0</v>
      </c>
      <c r="N30" s="117">
        <f t="shared" si="42"/>
        <v>0</v>
      </c>
      <c r="O30" s="117">
        <f>ROUND($O$24*$B30,0)</f>
        <v>0</v>
      </c>
      <c r="P30" s="117">
        <f>ROUND(P24*B30,0)</f>
        <v>0</v>
      </c>
      <c r="Q30" s="117">
        <f>ROUND(Q24*B30,0)</f>
        <v>0</v>
      </c>
      <c r="R30" s="117">
        <f t="shared" si="46"/>
        <v>0</v>
      </c>
      <c r="S30" s="117">
        <f t="shared" si="47"/>
        <v>0</v>
      </c>
    </row>
    <row r="32" spans="1:19" ht="15" customHeight="1">
      <c r="A32" s="51">
        <v>4</v>
      </c>
      <c r="B32" s="355" t="s">
        <v>86</v>
      </c>
      <c r="C32" s="355"/>
      <c r="D32" s="356" t="str">
        <f>VLOOKUP(A32,'シート1（人件費算出表基礎データ）'!$A$19:$P$88,5,FALSE)</f>
        <v>え</v>
      </c>
      <c r="E32" s="356"/>
      <c r="F32" s="32" t="s">
        <v>39</v>
      </c>
      <c r="G32" s="52" t="str">
        <f>IF(VLOOKUP(A32,'シート1（人件費算出表基礎データ）'!$A$19:$P$88,2,FALSE)="","",VLOOKUP(A32,'シート1（人件費算出表基礎データ）'!$A$19:$P$88,2,FALSE))</f>
        <v/>
      </c>
      <c r="H32" s="52" t="str">
        <f>VLOOKUP(A32,'シート1（人件費算出表基礎データ）'!$A$19:$P$88,3,FALSE)</f>
        <v>本庁</v>
      </c>
      <c r="I32" s="33"/>
      <c r="J32" s="32" t="s">
        <v>19</v>
      </c>
      <c r="K32" s="355" t="str">
        <f>VLOOKUP(A32,'シート1（人件費算出表基礎データ）'!$A$19:$P$88,4,FALSE)</f>
        <v>係員</v>
      </c>
      <c r="L32" s="355" t="str">
        <f>VLOOKUP($A$2,'シート1（人件費算出表基礎データ）'!$A$19:$P$88,3,FALSE)</f>
        <v>本庁</v>
      </c>
      <c r="M32" s="32"/>
      <c r="N32" s="32" t="s">
        <v>20</v>
      </c>
      <c r="O32" s="34">
        <f>DATEDIF(VLOOKUP(A32,'シート1（人件費算出表基礎データ）'!$A$19:$P$88,6,FALSE),$R$2,"Y")</f>
        <v>34</v>
      </c>
      <c r="P32" s="35">
        <f>MOD(DATEDIF(VLOOKUP(A32,'シート1（人件費算出表基礎データ）'!$A$19:$P$88,6,FALSE),$R$2,"m"),12)</f>
        <v>11</v>
      </c>
      <c r="Q32" s="4"/>
      <c r="R32" s="36">
        <f>R2</f>
        <v>46112</v>
      </c>
      <c r="S32" s="4" t="s">
        <v>40</v>
      </c>
    </row>
    <row r="33" spans="1:19" ht="22.5" customHeight="1" thickBot="1">
      <c r="A33" s="108"/>
      <c r="B33" s="109" t="s">
        <v>22</v>
      </c>
      <c r="C33" s="110" t="s">
        <v>1</v>
      </c>
      <c r="D33" s="110" t="s">
        <v>23</v>
      </c>
      <c r="E33" s="111" t="s">
        <v>3</v>
      </c>
      <c r="F33" s="110" t="s">
        <v>24</v>
      </c>
      <c r="G33" s="110" t="s">
        <v>25</v>
      </c>
      <c r="H33" s="112" t="s">
        <v>5</v>
      </c>
      <c r="I33" s="110" t="s">
        <v>6</v>
      </c>
      <c r="J33" s="110" t="s">
        <v>26</v>
      </c>
      <c r="K33" s="110" t="s">
        <v>8</v>
      </c>
      <c r="L33" s="88" t="s">
        <v>9</v>
      </c>
      <c r="M33" s="113" t="s">
        <v>10</v>
      </c>
      <c r="N33" s="113" t="s">
        <v>11</v>
      </c>
      <c r="O33" s="113" t="s">
        <v>27</v>
      </c>
      <c r="P33" s="114" t="s">
        <v>28</v>
      </c>
      <c r="Q33" s="115" t="s">
        <v>85</v>
      </c>
      <c r="R33" s="110" t="s">
        <v>14</v>
      </c>
      <c r="S33" s="110" t="s">
        <v>15</v>
      </c>
    </row>
    <row r="34" spans="1:19" ht="15.75" customHeight="1" thickTop="1" thickBot="1">
      <c r="A34" s="37" t="s">
        <v>15</v>
      </c>
      <c r="B34" s="108"/>
      <c r="C34" s="105">
        <v>2435002</v>
      </c>
      <c r="D34" s="104">
        <v>312000</v>
      </c>
      <c r="E34" s="104">
        <v>0</v>
      </c>
      <c r="F34" s="104">
        <v>0</v>
      </c>
      <c r="G34" s="104">
        <v>0</v>
      </c>
      <c r="H34" s="104">
        <v>831200</v>
      </c>
      <c r="I34" s="104">
        <v>116800</v>
      </c>
      <c r="J34" s="104">
        <v>0</v>
      </c>
      <c r="K34" s="104">
        <v>0</v>
      </c>
      <c r="L34" s="116">
        <f>SUM(D34:K34)</f>
        <v>1260000</v>
      </c>
      <c r="M34" s="102">
        <v>754352</v>
      </c>
      <c r="N34" s="103">
        <v>487000</v>
      </c>
      <c r="O34" s="103">
        <v>4612</v>
      </c>
      <c r="P34" s="91">
        <v>0</v>
      </c>
      <c r="Q34" s="91">
        <v>0</v>
      </c>
      <c r="R34" s="117">
        <f>SUM(M34:Q34)</f>
        <v>1245964</v>
      </c>
      <c r="S34" s="117">
        <f>C34+L34+R34</f>
        <v>4940966</v>
      </c>
    </row>
    <row r="35" spans="1:19" ht="15.75" customHeight="1" thickTop="1">
      <c r="A35" s="37" t="s">
        <v>16</v>
      </c>
      <c r="B35" s="161">
        <f>VLOOKUP($A$32,'シート1（人件費算出表基礎データ）'!$A$19:$R$88,13,FALSE)/100</f>
        <v>0.18</v>
      </c>
      <c r="C35" s="91">
        <f>ROUND($C$34*$B35,0)</f>
        <v>438300</v>
      </c>
      <c r="D35" s="117">
        <f t="shared" ref="D35:D40" si="48">ROUND($D$34*$B35,0)</f>
        <v>56160</v>
      </c>
      <c r="E35" s="117">
        <f t="shared" ref="E35:E40" si="49">ROUND($E$34*$B35,0)</f>
        <v>0</v>
      </c>
      <c r="F35" s="117">
        <f t="shared" ref="F35:F40" si="50">ROUND($F$34*$B35,0)</f>
        <v>0</v>
      </c>
      <c r="G35" s="117">
        <f t="shared" ref="G35:G40" si="51">ROUND($G$34*$B35,0)</f>
        <v>0</v>
      </c>
      <c r="H35" s="117">
        <f t="shared" ref="H35:H40" si="52">ROUND($H$34*$B35,0)</f>
        <v>149616</v>
      </c>
      <c r="I35" s="117">
        <f t="shared" ref="I35:I40" si="53">ROUND($I$34*$B35,0)</f>
        <v>21024</v>
      </c>
      <c r="J35" s="117">
        <f t="shared" ref="J35:J40" si="54">ROUND($J$34*$B35,0)</f>
        <v>0</v>
      </c>
      <c r="K35" s="117">
        <f t="shared" ref="K35:K40" si="55">ROUND($K$34*$B35,0)</f>
        <v>0</v>
      </c>
      <c r="L35" s="116">
        <f>SUM(D35:K35)</f>
        <v>226800</v>
      </c>
      <c r="M35" s="117">
        <f t="shared" ref="M35:M40" si="56">ROUND($M$34*$B35,0)</f>
        <v>135783</v>
      </c>
      <c r="N35" s="117">
        <f t="shared" ref="N35:N40" si="57">ROUND($N$34*$B35,0)</f>
        <v>87660</v>
      </c>
      <c r="O35" s="117">
        <f t="shared" ref="O35:O40" si="58">ROUND($O$34*$B35,0)</f>
        <v>830</v>
      </c>
      <c r="P35" s="117">
        <f>ROUND(P34*B35,0)</f>
        <v>0</v>
      </c>
      <c r="Q35" s="117">
        <f>ROUND(Q34*B35,0)</f>
        <v>0</v>
      </c>
      <c r="R35" s="117">
        <f>SUM(M35:Q35)</f>
        <v>224273</v>
      </c>
      <c r="S35" s="117">
        <f>C35+L35+R35</f>
        <v>889373</v>
      </c>
    </row>
    <row r="36" spans="1:19" ht="15.75" customHeight="1">
      <c r="A36" s="37" t="s">
        <v>17</v>
      </c>
      <c r="B36" s="161">
        <f>VLOOKUP($A$32,'シート1（人件費算出表基礎データ）'!$A$19:$R$88,14,FALSE)/100</f>
        <v>0</v>
      </c>
      <c r="C36" s="91">
        <f t="shared" ref="C36:C40" si="59">ROUND($C$34*$B36,0)</f>
        <v>0</v>
      </c>
      <c r="D36" s="117">
        <f t="shared" si="48"/>
        <v>0</v>
      </c>
      <c r="E36" s="117">
        <f t="shared" si="49"/>
        <v>0</v>
      </c>
      <c r="F36" s="117">
        <f t="shared" si="50"/>
        <v>0</v>
      </c>
      <c r="G36" s="117">
        <f t="shared" si="51"/>
        <v>0</v>
      </c>
      <c r="H36" s="117">
        <f t="shared" si="52"/>
        <v>0</v>
      </c>
      <c r="I36" s="117">
        <f t="shared" si="53"/>
        <v>0</v>
      </c>
      <c r="J36" s="117">
        <f t="shared" si="54"/>
        <v>0</v>
      </c>
      <c r="K36" s="117">
        <f t="shared" si="55"/>
        <v>0</v>
      </c>
      <c r="L36" s="116">
        <f>SUM(D36:K36)</f>
        <v>0</v>
      </c>
      <c r="M36" s="117">
        <f t="shared" si="56"/>
        <v>0</v>
      </c>
      <c r="N36" s="117">
        <f t="shared" si="57"/>
        <v>0</v>
      </c>
      <c r="O36" s="117">
        <f t="shared" si="58"/>
        <v>0</v>
      </c>
      <c r="P36" s="117">
        <f>ROUND(P34*B36,0)</f>
        <v>0</v>
      </c>
      <c r="Q36" s="117">
        <f>ROUND(Q34*B36,0)</f>
        <v>0</v>
      </c>
      <c r="R36" s="117">
        <f>SUM(M36:Q36)</f>
        <v>0</v>
      </c>
      <c r="S36" s="117">
        <f>C36+L36+R36</f>
        <v>0</v>
      </c>
    </row>
    <row r="37" spans="1:19" ht="15.75" customHeight="1">
      <c r="A37" s="37" t="s">
        <v>18</v>
      </c>
      <c r="B37" s="161">
        <f>VLOOKUP($A$32,'シート1（人件費算出表基礎データ）'!$A$19:$R$88,15,FALSE)/100</f>
        <v>0</v>
      </c>
      <c r="C37" s="91">
        <f t="shared" si="59"/>
        <v>0</v>
      </c>
      <c r="D37" s="117">
        <f t="shared" si="48"/>
        <v>0</v>
      </c>
      <c r="E37" s="117">
        <f t="shared" si="49"/>
        <v>0</v>
      </c>
      <c r="F37" s="117">
        <f t="shared" si="50"/>
        <v>0</v>
      </c>
      <c r="G37" s="117">
        <f t="shared" si="51"/>
        <v>0</v>
      </c>
      <c r="H37" s="117">
        <f t="shared" si="52"/>
        <v>0</v>
      </c>
      <c r="I37" s="117">
        <f t="shared" si="53"/>
        <v>0</v>
      </c>
      <c r="J37" s="117">
        <f t="shared" si="54"/>
        <v>0</v>
      </c>
      <c r="K37" s="117">
        <f t="shared" si="55"/>
        <v>0</v>
      </c>
      <c r="L37" s="116">
        <f>SUM(D37:K37)</f>
        <v>0</v>
      </c>
      <c r="M37" s="117">
        <f t="shared" si="56"/>
        <v>0</v>
      </c>
      <c r="N37" s="117">
        <f t="shared" si="57"/>
        <v>0</v>
      </c>
      <c r="O37" s="117">
        <f t="shared" si="58"/>
        <v>0</v>
      </c>
      <c r="P37" s="117">
        <f>ROUND(P34*B37,0)</f>
        <v>0</v>
      </c>
      <c r="Q37" s="117">
        <f>ROUND(Q34*B37,0)</f>
        <v>0</v>
      </c>
      <c r="R37" s="117">
        <f>SUM(M37:Q37)</f>
        <v>0</v>
      </c>
      <c r="S37" s="117">
        <f>C37+L37+R37</f>
        <v>0</v>
      </c>
    </row>
    <row r="38" spans="1:19" ht="15.75" customHeight="1">
      <c r="A38" s="155" t="s">
        <v>93</v>
      </c>
      <c r="B38" s="161">
        <f>VLOOKUP($A$32,'シート1（人件費算出表基礎データ）'!$A$19:$R$88,16,FALSE)/100</f>
        <v>0.01</v>
      </c>
      <c r="C38" s="91">
        <f t="shared" si="59"/>
        <v>24350</v>
      </c>
      <c r="D38" s="117">
        <f t="shared" si="48"/>
        <v>3120</v>
      </c>
      <c r="E38" s="117">
        <f t="shared" si="49"/>
        <v>0</v>
      </c>
      <c r="F38" s="117">
        <f t="shared" si="50"/>
        <v>0</v>
      </c>
      <c r="G38" s="117">
        <f t="shared" si="51"/>
        <v>0</v>
      </c>
      <c r="H38" s="117">
        <f t="shared" si="52"/>
        <v>8312</v>
      </c>
      <c r="I38" s="117">
        <f t="shared" si="53"/>
        <v>1168</v>
      </c>
      <c r="J38" s="117">
        <f t="shared" si="54"/>
        <v>0</v>
      </c>
      <c r="K38" s="117">
        <f t="shared" si="55"/>
        <v>0</v>
      </c>
      <c r="L38" s="116">
        <f t="shared" ref="L38:L40" si="60">SUM(D38:K38)</f>
        <v>12600</v>
      </c>
      <c r="M38" s="117">
        <f t="shared" si="56"/>
        <v>7544</v>
      </c>
      <c r="N38" s="117">
        <f t="shared" si="57"/>
        <v>4870</v>
      </c>
      <c r="O38" s="117">
        <f t="shared" si="58"/>
        <v>46</v>
      </c>
      <c r="P38" s="117">
        <f>ROUND(P34*B38,0)</f>
        <v>0</v>
      </c>
      <c r="Q38" s="117">
        <f>ROUND(Q34*B38,0)</f>
        <v>0</v>
      </c>
      <c r="R38" s="117">
        <f t="shared" ref="R38:R40" si="61">SUM(M38:Q38)</f>
        <v>12460</v>
      </c>
      <c r="S38" s="117">
        <f t="shared" ref="S38:S40" si="62">C38+L38+R38</f>
        <v>49410</v>
      </c>
    </row>
    <row r="39" spans="1:19" ht="15.75" customHeight="1">
      <c r="A39" s="37" t="s">
        <v>96</v>
      </c>
      <c r="B39" s="161">
        <f>VLOOKUP($A$32,'シート1（人件費算出表基礎データ）'!$A$19:$R$88,17,FALSE)/100</f>
        <v>0.02</v>
      </c>
      <c r="C39" s="91">
        <f t="shared" si="59"/>
        <v>48700</v>
      </c>
      <c r="D39" s="117">
        <f t="shared" si="48"/>
        <v>6240</v>
      </c>
      <c r="E39" s="117">
        <f t="shared" si="49"/>
        <v>0</v>
      </c>
      <c r="F39" s="117">
        <f t="shared" si="50"/>
        <v>0</v>
      </c>
      <c r="G39" s="117">
        <f t="shared" si="51"/>
        <v>0</v>
      </c>
      <c r="H39" s="117">
        <f t="shared" si="52"/>
        <v>16624</v>
      </c>
      <c r="I39" s="117">
        <f t="shared" si="53"/>
        <v>2336</v>
      </c>
      <c r="J39" s="117">
        <f t="shared" si="54"/>
        <v>0</v>
      </c>
      <c r="K39" s="117">
        <f t="shared" si="55"/>
        <v>0</v>
      </c>
      <c r="L39" s="116">
        <f t="shared" si="60"/>
        <v>25200</v>
      </c>
      <c r="M39" s="117">
        <f t="shared" si="56"/>
        <v>15087</v>
      </c>
      <c r="N39" s="117">
        <f t="shared" si="57"/>
        <v>9740</v>
      </c>
      <c r="O39" s="117">
        <f t="shared" si="58"/>
        <v>92</v>
      </c>
      <c r="P39" s="117">
        <f>ROUND(P34*B39,0)</f>
        <v>0</v>
      </c>
      <c r="Q39" s="117">
        <f>ROUND(Q34*B39,0)</f>
        <v>0</v>
      </c>
      <c r="R39" s="117">
        <f t="shared" si="61"/>
        <v>24919</v>
      </c>
      <c r="S39" s="117">
        <f t="shared" si="62"/>
        <v>98819</v>
      </c>
    </row>
    <row r="40" spans="1:19" ht="15.75" customHeight="1">
      <c r="A40" s="155" t="s">
        <v>92</v>
      </c>
      <c r="B40" s="161">
        <f>VLOOKUP($A$32,'シート1（人件費算出表基礎データ）'!$A$19:$R$88,18,FALSE)/100</f>
        <v>0.01</v>
      </c>
      <c r="C40" s="91">
        <f t="shared" si="59"/>
        <v>24350</v>
      </c>
      <c r="D40" s="117">
        <f t="shared" si="48"/>
        <v>3120</v>
      </c>
      <c r="E40" s="117">
        <f t="shared" si="49"/>
        <v>0</v>
      </c>
      <c r="F40" s="117">
        <f t="shared" si="50"/>
        <v>0</v>
      </c>
      <c r="G40" s="117">
        <f t="shared" si="51"/>
        <v>0</v>
      </c>
      <c r="H40" s="117">
        <f t="shared" si="52"/>
        <v>8312</v>
      </c>
      <c r="I40" s="117">
        <f t="shared" si="53"/>
        <v>1168</v>
      </c>
      <c r="J40" s="117">
        <f t="shared" si="54"/>
        <v>0</v>
      </c>
      <c r="K40" s="117">
        <f t="shared" si="55"/>
        <v>0</v>
      </c>
      <c r="L40" s="116">
        <f t="shared" si="60"/>
        <v>12600</v>
      </c>
      <c r="M40" s="117">
        <f t="shared" si="56"/>
        <v>7544</v>
      </c>
      <c r="N40" s="117">
        <f t="shared" si="57"/>
        <v>4870</v>
      </c>
      <c r="O40" s="117">
        <f t="shared" si="58"/>
        <v>46</v>
      </c>
      <c r="P40" s="117">
        <f t="shared" ref="P40" si="63">ROUND(P34*B40,0)</f>
        <v>0</v>
      </c>
      <c r="Q40" s="117">
        <f t="shared" ref="Q40" si="64">ROUND(Q34*B40,0)</f>
        <v>0</v>
      </c>
      <c r="R40" s="117">
        <f t="shared" si="61"/>
        <v>12460</v>
      </c>
      <c r="S40" s="117">
        <f t="shared" si="62"/>
        <v>49410</v>
      </c>
    </row>
    <row r="42" spans="1:19" ht="15" customHeight="1">
      <c r="A42" s="51">
        <v>5</v>
      </c>
      <c r="B42" s="355" t="s">
        <v>86</v>
      </c>
      <c r="C42" s="355"/>
      <c r="D42" s="356" t="str">
        <f>VLOOKUP(A42,'シート1（人件費算出表基礎データ）'!$A$19:$P$88,5,FALSE)</f>
        <v>お</v>
      </c>
      <c r="E42" s="356"/>
      <c r="F42" s="32" t="s">
        <v>39</v>
      </c>
      <c r="G42" s="60" t="str">
        <f>IF(VLOOKUP(A42,'シート1（人件費算出表基礎データ）'!$A$19:$P$88,2,FALSE)="","",VLOOKUP(A42,'シート1（人件費算出表基礎データ）'!$A$19:$P$88,2,FALSE))</f>
        <v>A</v>
      </c>
      <c r="H42" s="60" t="str">
        <f>VLOOKUP(A42,'シート1（人件費算出表基礎データ）'!$A$19:$P$88,3,FALSE)</f>
        <v>支所</v>
      </c>
      <c r="I42" s="33"/>
      <c r="J42" s="32" t="s">
        <v>19</v>
      </c>
      <c r="K42" s="357" t="str">
        <f>VLOOKUP(A42,'シート1（人件費算出表基礎データ）'!$A$19:$P$88,4,FALSE)</f>
        <v>係長</v>
      </c>
      <c r="L42" s="357"/>
      <c r="M42" s="32"/>
      <c r="N42" s="32" t="s">
        <v>20</v>
      </c>
      <c r="O42" s="34">
        <f>DATEDIF(VLOOKUP(A42,'シート1（人件費算出表基礎データ）'!$A$19:$P$88,6,FALSE),$R$2,"Y")</f>
        <v>45</v>
      </c>
      <c r="P42" s="35">
        <f>MOD(DATEDIF(VLOOKUP(A42,'シート1（人件費算出表基礎データ）'!$A$19:$P$88,6,FALSE),$R$2,"m"),12)</f>
        <v>10</v>
      </c>
      <c r="Q42" s="4"/>
      <c r="R42" s="36">
        <f>R2</f>
        <v>46112</v>
      </c>
      <c r="S42" s="4" t="s">
        <v>40</v>
      </c>
    </row>
    <row r="43" spans="1:19" ht="22.5" customHeight="1" thickBot="1">
      <c r="A43" s="108"/>
      <c r="B43" s="109" t="s">
        <v>22</v>
      </c>
      <c r="C43" s="110" t="s">
        <v>1</v>
      </c>
      <c r="D43" s="110" t="s">
        <v>23</v>
      </c>
      <c r="E43" s="111" t="s">
        <v>3</v>
      </c>
      <c r="F43" s="110" t="s">
        <v>24</v>
      </c>
      <c r="G43" s="110" t="s">
        <v>25</v>
      </c>
      <c r="H43" s="112" t="s">
        <v>5</v>
      </c>
      <c r="I43" s="110" t="s">
        <v>6</v>
      </c>
      <c r="J43" s="110" t="s">
        <v>26</v>
      </c>
      <c r="K43" s="110" t="s">
        <v>8</v>
      </c>
      <c r="L43" s="88" t="s">
        <v>9</v>
      </c>
      <c r="M43" s="113" t="s">
        <v>10</v>
      </c>
      <c r="N43" s="113" t="s">
        <v>11</v>
      </c>
      <c r="O43" s="113" t="s">
        <v>27</v>
      </c>
      <c r="P43" s="114" t="s">
        <v>28</v>
      </c>
      <c r="Q43" s="115" t="s">
        <v>85</v>
      </c>
      <c r="R43" s="110" t="s">
        <v>14</v>
      </c>
      <c r="S43" s="110" t="s">
        <v>15</v>
      </c>
    </row>
    <row r="44" spans="1:19" ht="15.75" customHeight="1" thickTop="1" thickBot="1">
      <c r="A44" s="37" t="s">
        <v>15</v>
      </c>
      <c r="B44" s="108"/>
      <c r="C44" s="105">
        <v>3453900</v>
      </c>
      <c r="D44" s="104">
        <v>78000</v>
      </c>
      <c r="E44" s="104">
        <v>0</v>
      </c>
      <c r="F44" s="104">
        <v>0</v>
      </c>
      <c r="G44" s="104">
        <v>0</v>
      </c>
      <c r="H44" s="104">
        <v>1283220</v>
      </c>
      <c r="I44" s="104">
        <v>116800</v>
      </c>
      <c r="J44" s="104">
        <v>183000</v>
      </c>
      <c r="K44" s="104">
        <v>173214</v>
      </c>
      <c r="L44" s="116">
        <f>SUM(D44:K44)</f>
        <v>1834234</v>
      </c>
      <c r="M44" s="102">
        <v>1423225</v>
      </c>
      <c r="N44" s="103">
        <v>690780</v>
      </c>
      <c r="O44" s="103">
        <v>5013</v>
      </c>
      <c r="P44" s="91">
        <v>0</v>
      </c>
      <c r="Q44" s="91">
        <v>0</v>
      </c>
      <c r="R44" s="117">
        <f>SUM(M44:Q44)</f>
        <v>2119018</v>
      </c>
      <c r="S44" s="117">
        <f>C44+L44+R44</f>
        <v>7407152</v>
      </c>
    </row>
    <row r="45" spans="1:19" ht="15.75" customHeight="1" thickTop="1">
      <c r="A45" s="37" t="s">
        <v>16</v>
      </c>
      <c r="B45" s="161">
        <f>VLOOKUP($A$42,'シート1（人件費算出表基礎データ）'!$A$19:$R$88,13,FALSE)/100</f>
        <v>0.05</v>
      </c>
      <c r="C45" s="91">
        <f>ROUND($C$44*$B45,0)</f>
        <v>172695</v>
      </c>
      <c r="D45" s="117">
        <f t="shared" ref="D45:D50" si="65">ROUND($D$44*$B45,0)</f>
        <v>3900</v>
      </c>
      <c r="E45" s="117">
        <f t="shared" ref="E45:E50" si="66">ROUND($E$44*$B45,0)</f>
        <v>0</v>
      </c>
      <c r="F45" s="117">
        <f t="shared" ref="F45:F50" si="67">ROUND($F$44*$B45,0)</f>
        <v>0</v>
      </c>
      <c r="G45" s="117">
        <f t="shared" ref="G45:G50" si="68">ROUND($G$44*$B45,0)</f>
        <v>0</v>
      </c>
      <c r="H45" s="117">
        <f t="shared" ref="H45:H50" si="69">ROUND($H$44*$B45,0)</f>
        <v>64161</v>
      </c>
      <c r="I45" s="117">
        <f t="shared" ref="I45:I50" si="70">ROUND($I$44*$B45,0)</f>
        <v>5840</v>
      </c>
      <c r="J45" s="117">
        <f t="shared" ref="J45:J50" si="71">ROUND($J$44*$B45,0)</f>
        <v>9150</v>
      </c>
      <c r="K45" s="117">
        <f t="shared" ref="K45:K50" si="72">ROUND($K$44*$B45,0)</f>
        <v>8661</v>
      </c>
      <c r="L45" s="116">
        <f>SUM(D45:K45)</f>
        <v>91712</v>
      </c>
      <c r="M45" s="117">
        <f t="shared" ref="M45:M50" si="73">ROUND($M$44*$B45,0)</f>
        <v>71161</v>
      </c>
      <c r="N45" s="117">
        <f t="shared" ref="N45:N50" si="74">ROUND($N$44*$B45,0)</f>
        <v>34539</v>
      </c>
      <c r="O45" s="117">
        <f t="shared" ref="O45:O50" si="75">ROUND($O$44*$B45,0)</f>
        <v>251</v>
      </c>
      <c r="P45" s="117">
        <f>ROUND(P44*B45,0)</f>
        <v>0</v>
      </c>
      <c r="Q45" s="117">
        <f>ROUND(Q44*B45,0)</f>
        <v>0</v>
      </c>
      <c r="R45" s="117">
        <f>SUM(M45:Q45)</f>
        <v>105951</v>
      </c>
      <c r="S45" s="117">
        <f>C45+L45+R45</f>
        <v>370358</v>
      </c>
    </row>
    <row r="46" spans="1:19" ht="15.75" customHeight="1">
      <c r="A46" s="37" t="s">
        <v>17</v>
      </c>
      <c r="B46" s="161">
        <f>VLOOKUP($A$42,'シート1（人件費算出表基礎データ）'!$A$19:$R$88,14,FALSE)/100</f>
        <v>0</v>
      </c>
      <c r="C46" s="91">
        <f t="shared" ref="C46:C50" si="76">ROUND($C$44*$B46,0)</f>
        <v>0</v>
      </c>
      <c r="D46" s="117">
        <f t="shared" si="65"/>
        <v>0</v>
      </c>
      <c r="E46" s="117">
        <f t="shared" si="66"/>
        <v>0</v>
      </c>
      <c r="F46" s="117">
        <f t="shared" si="67"/>
        <v>0</v>
      </c>
      <c r="G46" s="117">
        <f t="shared" si="68"/>
        <v>0</v>
      </c>
      <c r="H46" s="117">
        <f t="shared" si="69"/>
        <v>0</v>
      </c>
      <c r="I46" s="117">
        <f t="shared" si="70"/>
        <v>0</v>
      </c>
      <c r="J46" s="117">
        <f t="shared" si="71"/>
        <v>0</v>
      </c>
      <c r="K46" s="117">
        <f t="shared" si="72"/>
        <v>0</v>
      </c>
      <c r="L46" s="116">
        <f>SUM(D46:K46)</f>
        <v>0</v>
      </c>
      <c r="M46" s="117">
        <f t="shared" si="73"/>
        <v>0</v>
      </c>
      <c r="N46" s="117">
        <f t="shared" si="74"/>
        <v>0</v>
      </c>
      <c r="O46" s="117">
        <f t="shared" si="75"/>
        <v>0</v>
      </c>
      <c r="P46" s="117">
        <f>ROUND(P44*B46,0)</f>
        <v>0</v>
      </c>
      <c r="Q46" s="117">
        <f>ROUND(Q44*B46,0)</f>
        <v>0</v>
      </c>
      <c r="R46" s="117">
        <f>SUM(M46:Q46)</f>
        <v>0</v>
      </c>
      <c r="S46" s="117">
        <f>C46+L46+R46</f>
        <v>0</v>
      </c>
    </row>
    <row r="47" spans="1:19" ht="15.75" customHeight="1">
      <c r="A47" s="37" t="s">
        <v>18</v>
      </c>
      <c r="B47" s="161">
        <f>VLOOKUP($A$42,'シート1（人件費算出表基礎データ）'!$A$19:$R$88,15,FALSE)/100</f>
        <v>0</v>
      </c>
      <c r="C47" s="91">
        <f t="shared" si="76"/>
        <v>0</v>
      </c>
      <c r="D47" s="117">
        <f t="shared" si="65"/>
        <v>0</v>
      </c>
      <c r="E47" s="117">
        <f t="shared" si="66"/>
        <v>0</v>
      </c>
      <c r="F47" s="117">
        <f t="shared" si="67"/>
        <v>0</v>
      </c>
      <c r="G47" s="117">
        <f t="shared" si="68"/>
        <v>0</v>
      </c>
      <c r="H47" s="117">
        <f t="shared" si="69"/>
        <v>0</v>
      </c>
      <c r="I47" s="117">
        <f t="shared" si="70"/>
        <v>0</v>
      </c>
      <c r="J47" s="117">
        <f t="shared" si="71"/>
        <v>0</v>
      </c>
      <c r="K47" s="117">
        <f t="shared" si="72"/>
        <v>0</v>
      </c>
      <c r="L47" s="116">
        <f>SUM(D47:K47)</f>
        <v>0</v>
      </c>
      <c r="M47" s="117">
        <f t="shared" si="73"/>
        <v>0</v>
      </c>
      <c r="N47" s="117">
        <f t="shared" si="74"/>
        <v>0</v>
      </c>
      <c r="O47" s="117">
        <f t="shared" si="75"/>
        <v>0</v>
      </c>
      <c r="P47" s="117">
        <f>ROUND(P44*B47,0)</f>
        <v>0</v>
      </c>
      <c r="Q47" s="117">
        <f>ROUND(Q44*B47,0)</f>
        <v>0</v>
      </c>
      <c r="R47" s="117">
        <f>SUM(M47:Q47)</f>
        <v>0</v>
      </c>
      <c r="S47" s="117">
        <f>C47+L47+R47</f>
        <v>0</v>
      </c>
    </row>
    <row r="48" spans="1:19" ht="15.75" customHeight="1">
      <c r="A48" s="155" t="s">
        <v>93</v>
      </c>
      <c r="B48" s="161">
        <f>VLOOKUP($A$42,'シート1（人件費算出表基礎データ）'!$A$19:$R$88,16,FALSE)/100</f>
        <v>0</v>
      </c>
      <c r="C48" s="91">
        <f t="shared" si="76"/>
        <v>0</v>
      </c>
      <c r="D48" s="117">
        <f t="shared" si="65"/>
        <v>0</v>
      </c>
      <c r="E48" s="117">
        <f t="shared" si="66"/>
        <v>0</v>
      </c>
      <c r="F48" s="117">
        <f t="shared" si="67"/>
        <v>0</v>
      </c>
      <c r="G48" s="117">
        <f t="shared" si="68"/>
        <v>0</v>
      </c>
      <c r="H48" s="117">
        <f t="shared" si="69"/>
        <v>0</v>
      </c>
      <c r="I48" s="117">
        <f t="shared" si="70"/>
        <v>0</v>
      </c>
      <c r="J48" s="117">
        <f t="shared" si="71"/>
        <v>0</v>
      </c>
      <c r="K48" s="117">
        <f t="shared" si="72"/>
        <v>0</v>
      </c>
      <c r="L48" s="116">
        <f t="shared" ref="L48:L50" si="77">SUM(D48:K48)</f>
        <v>0</v>
      </c>
      <c r="M48" s="117">
        <f t="shared" si="73"/>
        <v>0</v>
      </c>
      <c r="N48" s="117">
        <f t="shared" si="74"/>
        <v>0</v>
      </c>
      <c r="O48" s="117">
        <f t="shared" si="75"/>
        <v>0</v>
      </c>
      <c r="P48" s="117">
        <f>ROUND(P44*B48,0)</f>
        <v>0</v>
      </c>
      <c r="Q48" s="117">
        <f>ROUND(Q44*B48,0)</f>
        <v>0</v>
      </c>
      <c r="R48" s="117">
        <f t="shared" ref="R48:R50" si="78">SUM(M48:Q48)</f>
        <v>0</v>
      </c>
      <c r="S48" s="117">
        <f t="shared" ref="S48:S50" si="79">C48+L48+R48</f>
        <v>0</v>
      </c>
    </row>
    <row r="49" spans="1:19" ht="15.75" customHeight="1">
      <c r="A49" s="37" t="s">
        <v>96</v>
      </c>
      <c r="B49" s="161">
        <f>VLOOKUP($A$42,'シート1（人件費算出表基礎データ）'!$A$19:$R$88,17,FALSE)/100</f>
        <v>0.02</v>
      </c>
      <c r="C49" s="91">
        <f t="shared" si="76"/>
        <v>69078</v>
      </c>
      <c r="D49" s="117">
        <f t="shared" si="65"/>
        <v>1560</v>
      </c>
      <c r="E49" s="117">
        <f t="shared" si="66"/>
        <v>0</v>
      </c>
      <c r="F49" s="117">
        <f t="shared" si="67"/>
        <v>0</v>
      </c>
      <c r="G49" s="117">
        <f t="shared" si="68"/>
        <v>0</v>
      </c>
      <c r="H49" s="117">
        <f t="shared" si="69"/>
        <v>25664</v>
      </c>
      <c r="I49" s="117">
        <f t="shared" si="70"/>
        <v>2336</v>
      </c>
      <c r="J49" s="117">
        <f t="shared" si="71"/>
        <v>3660</v>
      </c>
      <c r="K49" s="117">
        <f t="shared" si="72"/>
        <v>3464</v>
      </c>
      <c r="L49" s="116">
        <f t="shared" si="77"/>
        <v>36684</v>
      </c>
      <c r="M49" s="117">
        <f t="shared" si="73"/>
        <v>28465</v>
      </c>
      <c r="N49" s="117">
        <f t="shared" si="74"/>
        <v>13816</v>
      </c>
      <c r="O49" s="117">
        <f t="shared" si="75"/>
        <v>100</v>
      </c>
      <c r="P49" s="117">
        <f>ROUND(P44*B49,0)</f>
        <v>0</v>
      </c>
      <c r="Q49" s="117">
        <f>ROUND(Q44*B49,0)</f>
        <v>0</v>
      </c>
      <c r="R49" s="117">
        <f t="shared" si="78"/>
        <v>42381</v>
      </c>
      <c r="S49" s="117">
        <f t="shared" si="79"/>
        <v>148143</v>
      </c>
    </row>
    <row r="50" spans="1:19" ht="15.75" customHeight="1">
      <c r="A50" s="155" t="s">
        <v>92</v>
      </c>
      <c r="B50" s="161">
        <f>VLOOKUP($A$42,'シート1（人件費算出表基礎データ）'!$A$19:$R$88,18,FALSE)/100</f>
        <v>0.01</v>
      </c>
      <c r="C50" s="91">
        <f t="shared" si="76"/>
        <v>34539</v>
      </c>
      <c r="D50" s="117">
        <f t="shared" si="65"/>
        <v>780</v>
      </c>
      <c r="E50" s="117">
        <f t="shared" si="66"/>
        <v>0</v>
      </c>
      <c r="F50" s="117">
        <f t="shared" si="67"/>
        <v>0</v>
      </c>
      <c r="G50" s="117">
        <f t="shared" si="68"/>
        <v>0</v>
      </c>
      <c r="H50" s="117">
        <f t="shared" si="69"/>
        <v>12832</v>
      </c>
      <c r="I50" s="117">
        <f t="shared" si="70"/>
        <v>1168</v>
      </c>
      <c r="J50" s="117">
        <f t="shared" si="71"/>
        <v>1830</v>
      </c>
      <c r="K50" s="117">
        <f t="shared" si="72"/>
        <v>1732</v>
      </c>
      <c r="L50" s="116">
        <f t="shared" si="77"/>
        <v>18342</v>
      </c>
      <c r="M50" s="117">
        <f t="shared" si="73"/>
        <v>14232</v>
      </c>
      <c r="N50" s="117">
        <f t="shared" si="74"/>
        <v>6908</v>
      </c>
      <c r="O50" s="117">
        <f t="shared" si="75"/>
        <v>50</v>
      </c>
      <c r="P50" s="117">
        <f>ROUND(P44*B50,0)</f>
        <v>0</v>
      </c>
      <c r="Q50" s="117">
        <f>ROUND(Q44*B50,0)</f>
        <v>0</v>
      </c>
      <c r="R50" s="117">
        <f t="shared" si="78"/>
        <v>21190</v>
      </c>
      <c r="S50" s="117">
        <f t="shared" si="79"/>
        <v>74071</v>
      </c>
    </row>
  </sheetData>
  <mergeCells count="16">
    <mergeCell ref="A1:S1"/>
    <mergeCell ref="B42:C42"/>
    <mergeCell ref="D42:E42"/>
    <mergeCell ref="B32:C32"/>
    <mergeCell ref="D32:E32"/>
    <mergeCell ref="K32:L32"/>
    <mergeCell ref="B22:C22"/>
    <mergeCell ref="D22:E22"/>
    <mergeCell ref="K22:L22"/>
    <mergeCell ref="B2:C2"/>
    <mergeCell ref="D2:E2"/>
    <mergeCell ref="K2:L2"/>
    <mergeCell ref="B12:C12"/>
    <mergeCell ref="D12:E12"/>
    <mergeCell ref="K12:L12"/>
    <mergeCell ref="K42:L42"/>
  </mergeCells>
  <phoneticPr fontId="3"/>
  <pageMargins left="0.59055118110236227" right="0.59055118110236227" top="0.39370078740157483" bottom="0.19685039370078741" header="0.19685039370078741" footer="0.19685039370078741"/>
  <pageSetup paperSize="9" scale="75" orientation="landscape" r:id="rId1"/>
  <headerFooter>
    <oddHeader>&amp;C人件費算出表（国民年金・給付金統合）</oddHeader>
    <oddFooter>&amp;R&amp;A</oddFooter>
  </headerFooter>
  <ignoredErrors>
    <ignoredError sqref="L10 L5" formula="1"/>
  </ignoredErrors>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U50"/>
  <sheetViews>
    <sheetView showGridLines="0" view="pageBreakPreview" zoomScaleNormal="100" zoomScaleSheetLayoutView="100" workbookViewId="0">
      <selection sqref="A1:S1"/>
    </sheetView>
  </sheetViews>
  <sheetFormatPr defaultColWidth="9" defaultRowHeight="11.25"/>
  <cols>
    <col min="1" max="1" width="10.625" style="31" customWidth="1"/>
    <col min="2" max="2" width="4.875" style="31" customWidth="1"/>
    <col min="3" max="15" width="8.625" style="31" customWidth="1"/>
    <col min="16" max="16" width="8.5" style="31" customWidth="1"/>
    <col min="17" max="17" width="8.125" style="31" customWidth="1"/>
    <col min="18" max="19" width="8.625" style="31" customWidth="1"/>
    <col min="20" max="20" width="9" style="31" customWidth="1"/>
    <col min="21" max="21" width="14.75" style="31" customWidth="1"/>
    <col min="22" max="16384" width="9" style="31"/>
  </cols>
  <sheetData>
    <row r="1" spans="1:21" ht="14.25">
      <c r="A1" s="354" t="s">
        <v>119</v>
      </c>
      <c r="B1" s="354"/>
      <c r="C1" s="354"/>
      <c r="D1" s="354"/>
      <c r="E1" s="354"/>
      <c r="F1" s="354"/>
      <c r="G1" s="354"/>
      <c r="H1" s="354"/>
      <c r="I1" s="354"/>
      <c r="J1" s="354"/>
      <c r="K1" s="354"/>
      <c r="L1" s="354"/>
      <c r="M1" s="354"/>
      <c r="N1" s="354"/>
      <c r="O1" s="354"/>
      <c r="P1" s="354"/>
      <c r="Q1" s="354"/>
      <c r="R1" s="354"/>
      <c r="S1" s="354"/>
    </row>
    <row r="2" spans="1:21" ht="15" customHeight="1">
      <c r="A2" s="51">
        <v>6</v>
      </c>
      <c r="B2" s="355" t="s">
        <v>86</v>
      </c>
      <c r="C2" s="355"/>
      <c r="D2" s="356">
        <f>VLOOKUP(A2,'シート1（人件費算出表基礎データ）'!$A$19:$P$88,5,FALSE)</f>
        <v>0</v>
      </c>
      <c r="E2" s="356"/>
      <c r="F2" s="32" t="s">
        <v>39</v>
      </c>
      <c r="G2" s="61" t="str">
        <f>IF(VLOOKUP(A2,'シート1（人件費算出表基礎データ）'!$A$19:$P$88,2,FALSE)="","",VLOOKUP(A2,'シート1（人件費算出表基礎データ）'!$A$19:$P$88,2,FALSE))</f>
        <v/>
      </c>
      <c r="H2" s="61">
        <f>VLOOKUP(A2,'シート1（人件費算出表基礎データ）'!$A$19:$P$88,3,FALSE)</f>
        <v>0</v>
      </c>
      <c r="I2" s="33"/>
      <c r="J2" s="32" t="s">
        <v>19</v>
      </c>
      <c r="K2" s="355">
        <f>VLOOKUP(A2,'シート1（人件費算出表基礎データ）'!$A$19:$P$88,4,FALSE)</f>
        <v>0</v>
      </c>
      <c r="L2" s="355">
        <f>VLOOKUP($A$2,'シート1（人件費算出表基礎データ）'!$A$19:$P$88,3,FALSE)</f>
        <v>0</v>
      </c>
      <c r="M2" s="32"/>
      <c r="N2" s="32" t="s">
        <v>20</v>
      </c>
      <c r="O2" s="34">
        <f>DATEDIF(VLOOKUP(A2,'シート1（人件費算出表基礎データ）'!$A$19:$P$88,6,FALSE),$R$2,"Y")</f>
        <v>126</v>
      </c>
      <c r="P2" s="35">
        <f>MOD(DATEDIF(VLOOKUP(A2,'シート1（人件費算出表基礎データ）'!$A$19:$P$88,6,FALSE),$R$2,"m"),12)</f>
        <v>2</v>
      </c>
      <c r="Q2" s="4"/>
      <c r="R2" s="36">
        <f>'シート5-1（兼任1-5）'!R2</f>
        <v>46112</v>
      </c>
      <c r="S2" s="4" t="s">
        <v>40</v>
      </c>
    </row>
    <row r="3" spans="1:21" ht="23.25" customHeight="1" thickBot="1">
      <c r="A3" s="108"/>
      <c r="B3" s="109" t="s">
        <v>22</v>
      </c>
      <c r="C3" s="110" t="s">
        <v>1</v>
      </c>
      <c r="D3" s="110" t="s">
        <v>23</v>
      </c>
      <c r="E3" s="111" t="s">
        <v>3</v>
      </c>
      <c r="F3" s="110" t="s">
        <v>24</v>
      </c>
      <c r="G3" s="110" t="s">
        <v>25</v>
      </c>
      <c r="H3" s="112" t="s">
        <v>5</v>
      </c>
      <c r="I3" s="110" t="s">
        <v>6</v>
      </c>
      <c r="J3" s="110" t="s">
        <v>26</v>
      </c>
      <c r="K3" s="110" t="s">
        <v>8</v>
      </c>
      <c r="L3" s="88" t="s">
        <v>9</v>
      </c>
      <c r="M3" s="113" t="s">
        <v>10</v>
      </c>
      <c r="N3" s="113" t="s">
        <v>11</v>
      </c>
      <c r="O3" s="113" t="s">
        <v>27</v>
      </c>
      <c r="P3" s="114" t="s">
        <v>28</v>
      </c>
      <c r="Q3" s="115" t="s">
        <v>85</v>
      </c>
      <c r="R3" s="110" t="s">
        <v>14</v>
      </c>
      <c r="S3" s="110" t="s">
        <v>15</v>
      </c>
    </row>
    <row r="4" spans="1:21" ht="15.75" customHeight="1" thickTop="1" thickBot="1">
      <c r="A4" s="37" t="s">
        <v>15</v>
      </c>
      <c r="B4" s="108"/>
      <c r="C4" s="105"/>
      <c r="D4" s="104"/>
      <c r="E4" s="104"/>
      <c r="F4" s="104"/>
      <c r="G4" s="104"/>
      <c r="H4" s="104"/>
      <c r="I4" s="104"/>
      <c r="J4" s="104"/>
      <c r="K4" s="104"/>
      <c r="L4" s="116">
        <f t="shared" ref="L4:L10" si="0">SUM(D4:K4)</f>
        <v>0</v>
      </c>
      <c r="M4" s="102"/>
      <c r="N4" s="103"/>
      <c r="O4" s="103"/>
      <c r="P4" s="91">
        <v>0</v>
      </c>
      <c r="Q4" s="91">
        <v>0</v>
      </c>
      <c r="R4" s="117">
        <f t="shared" ref="R4:R10" si="1">SUM(M4:Q4)</f>
        <v>0</v>
      </c>
      <c r="S4" s="117">
        <f t="shared" ref="S4:S10" si="2">C4+L4+R4</f>
        <v>0</v>
      </c>
      <c r="T4" s="43"/>
      <c r="U4" s="44"/>
    </row>
    <row r="5" spans="1:21" ht="15.75" customHeight="1" thickTop="1">
      <c r="A5" s="37" t="s">
        <v>16</v>
      </c>
      <c r="B5" s="161">
        <f>VLOOKUP($A$2,'シート1（人件費算出表基礎データ）'!$A$19:$R$88,13,FALSE)/100</f>
        <v>0</v>
      </c>
      <c r="C5" s="91">
        <f>ROUND($C$4*$B5,0)</f>
        <v>0</v>
      </c>
      <c r="D5" s="117">
        <f t="shared" ref="D5:D10" si="3">ROUND($D$4*$B5,0)</f>
        <v>0</v>
      </c>
      <c r="E5" s="117">
        <f t="shared" ref="E5:E10" si="4">ROUND($E$4*$B5,0)</f>
        <v>0</v>
      </c>
      <c r="F5" s="117">
        <f t="shared" ref="F5:F10" si="5">ROUND($F$4*$B5,0)</f>
        <v>0</v>
      </c>
      <c r="G5" s="117">
        <f t="shared" ref="G5:G10" si="6">ROUND($G$4*$B5,0)</f>
        <v>0</v>
      </c>
      <c r="H5" s="117">
        <f t="shared" ref="H5:H10" si="7">ROUND($H$4*$B5,0)</f>
        <v>0</v>
      </c>
      <c r="I5" s="117">
        <f t="shared" ref="I5:I10" si="8">ROUND($I$4*$B5,0)</f>
        <v>0</v>
      </c>
      <c r="J5" s="117">
        <f t="shared" ref="J5:J10" si="9">ROUND($J$4*$B5,0)</f>
        <v>0</v>
      </c>
      <c r="K5" s="117">
        <f t="shared" ref="K5:K10" si="10">ROUND($K$4*$B5,0)</f>
        <v>0</v>
      </c>
      <c r="L5" s="116">
        <f t="shared" si="0"/>
        <v>0</v>
      </c>
      <c r="M5" s="117">
        <f>ROUND($M$4*$B5,0)</f>
        <v>0</v>
      </c>
      <c r="N5" s="117">
        <f t="shared" ref="N5:N10" si="11">ROUND($N$4*$B5,0)</f>
        <v>0</v>
      </c>
      <c r="O5" s="117">
        <f t="shared" ref="O5:O10" si="12">ROUND($O$4*$B5,0)</f>
        <v>0</v>
      </c>
      <c r="P5" s="117">
        <f>ROUND(P4*B5,0)</f>
        <v>0</v>
      </c>
      <c r="Q5" s="117">
        <f>ROUND(Q4*B5,0)</f>
        <v>0</v>
      </c>
      <c r="R5" s="117">
        <f t="shared" si="1"/>
        <v>0</v>
      </c>
      <c r="S5" s="117">
        <f t="shared" si="2"/>
        <v>0</v>
      </c>
    </row>
    <row r="6" spans="1:21" ht="15.75" customHeight="1">
      <c r="A6" s="37" t="s">
        <v>17</v>
      </c>
      <c r="B6" s="161">
        <f>VLOOKUP($A$2,'シート1（人件費算出表基礎データ）'!$A$19:$R$88,14,FALSE)/100</f>
        <v>0</v>
      </c>
      <c r="C6" s="91">
        <f t="shared" ref="C6:C10" si="13">ROUND($C$4*$B6,0)</f>
        <v>0</v>
      </c>
      <c r="D6" s="117">
        <f t="shared" si="3"/>
        <v>0</v>
      </c>
      <c r="E6" s="117">
        <f t="shared" si="4"/>
        <v>0</v>
      </c>
      <c r="F6" s="117">
        <f t="shared" si="5"/>
        <v>0</v>
      </c>
      <c r="G6" s="117">
        <f t="shared" si="6"/>
        <v>0</v>
      </c>
      <c r="H6" s="117">
        <f t="shared" si="7"/>
        <v>0</v>
      </c>
      <c r="I6" s="117">
        <f t="shared" si="8"/>
        <v>0</v>
      </c>
      <c r="J6" s="117">
        <f t="shared" si="9"/>
        <v>0</v>
      </c>
      <c r="K6" s="117">
        <f t="shared" si="10"/>
        <v>0</v>
      </c>
      <c r="L6" s="116">
        <f t="shared" si="0"/>
        <v>0</v>
      </c>
      <c r="M6" s="117">
        <f t="shared" ref="M6:M10" si="14">ROUND($M$4*$B6,0)</f>
        <v>0</v>
      </c>
      <c r="N6" s="117">
        <f t="shared" si="11"/>
        <v>0</v>
      </c>
      <c r="O6" s="117">
        <f t="shared" si="12"/>
        <v>0</v>
      </c>
      <c r="P6" s="117">
        <f>ROUND(P4*B6,0)</f>
        <v>0</v>
      </c>
      <c r="Q6" s="117">
        <f>ROUND(Q4*B6,0)</f>
        <v>0</v>
      </c>
      <c r="R6" s="117">
        <f t="shared" si="1"/>
        <v>0</v>
      </c>
      <c r="S6" s="117">
        <f t="shared" si="2"/>
        <v>0</v>
      </c>
    </row>
    <row r="7" spans="1:21" ht="15.75" customHeight="1">
      <c r="A7" s="37" t="s">
        <v>18</v>
      </c>
      <c r="B7" s="161">
        <f>VLOOKUP($A$2,'シート1（人件費算出表基礎データ）'!$A$19:$R$88,15,FALSE)/100</f>
        <v>0</v>
      </c>
      <c r="C7" s="91">
        <f t="shared" si="13"/>
        <v>0</v>
      </c>
      <c r="D7" s="117">
        <f t="shared" si="3"/>
        <v>0</v>
      </c>
      <c r="E7" s="117">
        <f t="shared" si="4"/>
        <v>0</v>
      </c>
      <c r="F7" s="117">
        <f t="shared" si="5"/>
        <v>0</v>
      </c>
      <c r="G7" s="117">
        <f t="shared" si="6"/>
        <v>0</v>
      </c>
      <c r="H7" s="117">
        <f t="shared" si="7"/>
        <v>0</v>
      </c>
      <c r="I7" s="117">
        <f t="shared" si="8"/>
        <v>0</v>
      </c>
      <c r="J7" s="117">
        <f t="shared" si="9"/>
        <v>0</v>
      </c>
      <c r="K7" s="117">
        <f t="shared" si="10"/>
        <v>0</v>
      </c>
      <c r="L7" s="116">
        <f t="shared" si="0"/>
        <v>0</v>
      </c>
      <c r="M7" s="117">
        <f t="shared" si="14"/>
        <v>0</v>
      </c>
      <c r="N7" s="117">
        <f t="shared" si="11"/>
        <v>0</v>
      </c>
      <c r="O7" s="117">
        <f t="shared" si="12"/>
        <v>0</v>
      </c>
      <c r="P7" s="117">
        <f>ROUND(P4*B7,0)</f>
        <v>0</v>
      </c>
      <c r="Q7" s="117">
        <f>ROUND(Q4*B7,0)</f>
        <v>0</v>
      </c>
      <c r="R7" s="117">
        <f t="shared" si="1"/>
        <v>0</v>
      </c>
      <c r="S7" s="117">
        <f t="shared" si="2"/>
        <v>0</v>
      </c>
    </row>
    <row r="8" spans="1:21" ht="15.75" customHeight="1">
      <c r="A8" s="155" t="s">
        <v>93</v>
      </c>
      <c r="B8" s="161">
        <f>VLOOKUP($A$2,'シート1（人件費算出表基礎データ）'!$A$19:$R$88,16,FALSE)/100</f>
        <v>0</v>
      </c>
      <c r="C8" s="91">
        <f t="shared" si="13"/>
        <v>0</v>
      </c>
      <c r="D8" s="117">
        <f t="shared" si="3"/>
        <v>0</v>
      </c>
      <c r="E8" s="117">
        <f t="shared" si="4"/>
        <v>0</v>
      </c>
      <c r="F8" s="117">
        <f t="shared" si="5"/>
        <v>0</v>
      </c>
      <c r="G8" s="117">
        <f t="shared" si="6"/>
        <v>0</v>
      </c>
      <c r="H8" s="117">
        <f t="shared" si="7"/>
        <v>0</v>
      </c>
      <c r="I8" s="117">
        <f t="shared" si="8"/>
        <v>0</v>
      </c>
      <c r="J8" s="117">
        <f t="shared" si="9"/>
        <v>0</v>
      </c>
      <c r="K8" s="117">
        <f t="shared" si="10"/>
        <v>0</v>
      </c>
      <c r="L8" s="116">
        <f t="shared" si="0"/>
        <v>0</v>
      </c>
      <c r="M8" s="117">
        <f t="shared" si="14"/>
        <v>0</v>
      </c>
      <c r="N8" s="117">
        <f t="shared" si="11"/>
        <v>0</v>
      </c>
      <c r="O8" s="117">
        <f t="shared" si="12"/>
        <v>0</v>
      </c>
      <c r="P8" s="117">
        <f>ROUND(P4*B8,0)</f>
        <v>0</v>
      </c>
      <c r="Q8" s="117">
        <f>ROUND(Q4*B8,0)</f>
        <v>0</v>
      </c>
      <c r="R8" s="117">
        <f t="shared" si="1"/>
        <v>0</v>
      </c>
      <c r="S8" s="117">
        <f t="shared" si="2"/>
        <v>0</v>
      </c>
    </row>
    <row r="9" spans="1:21" ht="15.75" customHeight="1">
      <c r="A9" s="37" t="s">
        <v>96</v>
      </c>
      <c r="B9" s="161">
        <f>VLOOKUP($A$2,'シート1（人件費算出表基礎データ）'!$A$19:$R$88,17,FALSE)/100</f>
        <v>0</v>
      </c>
      <c r="C9" s="91">
        <f t="shared" si="13"/>
        <v>0</v>
      </c>
      <c r="D9" s="117">
        <f t="shared" si="3"/>
        <v>0</v>
      </c>
      <c r="E9" s="117">
        <f t="shared" si="4"/>
        <v>0</v>
      </c>
      <c r="F9" s="117">
        <f t="shared" si="5"/>
        <v>0</v>
      </c>
      <c r="G9" s="117">
        <f t="shared" si="6"/>
        <v>0</v>
      </c>
      <c r="H9" s="117">
        <f t="shared" si="7"/>
        <v>0</v>
      </c>
      <c r="I9" s="117">
        <f t="shared" si="8"/>
        <v>0</v>
      </c>
      <c r="J9" s="117">
        <f t="shared" si="9"/>
        <v>0</v>
      </c>
      <c r="K9" s="117">
        <f t="shared" si="10"/>
        <v>0</v>
      </c>
      <c r="L9" s="116">
        <f t="shared" si="0"/>
        <v>0</v>
      </c>
      <c r="M9" s="117">
        <f t="shared" si="14"/>
        <v>0</v>
      </c>
      <c r="N9" s="117">
        <f t="shared" si="11"/>
        <v>0</v>
      </c>
      <c r="O9" s="117">
        <f t="shared" si="12"/>
        <v>0</v>
      </c>
      <c r="P9" s="117">
        <f>ROUND(P4*B9,0)</f>
        <v>0</v>
      </c>
      <c r="Q9" s="117">
        <f>ROUND(Q4*B9,0)</f>
        <v>0</v>
      </c>
      <c r="R9" s="117">
        <f t="shared" si="1"/>
        <v>0</v>
      </c>
      <c r="S9" s="117">
        <f t="shared" si="2"/>
        <v>0</v>
      </c>
    </row>
    <row r="10" spans="1:21" ht="15.75" customHeight="1">
      <c r="A10" s="155" t="s">
        <v>92</v>
      </c>
      <c r="B10" s="161">
        <f>VLOOKUP($A$2,'シート1（人件費算出表基礎データ）'!$A$19:$R$88,18,FALSE)/100</f>
        <v>0</v>
      </c>
      <c r="C10" s="91">
        <f t="shared" si="13"/>
        <v>0</v>
      </c>
      <c r="D10" s="117">
        <f t="shared" si="3"/>
        <v>0</v>
      </c>
      <c r="E10" s="117">
        <f t="shared" si="4"/>
        <v>0</v>
      </c>
      <c r="F10" s="117">
        <f t="shared" si="5"/>
        <v>0</v>
      </c>
      <c r="G10" s="117">
        <f t="shared" si="6"/>
        <v>0</v>
      </c>
      <c r="H10" s="117">
        <f t="shared" si="7"/>
        <v>0</v>
      </c>
      <c r="I10" s="117">
        <f t="shared" si="8"/>
        <v>0</v>
      </c>
      <c r="J10" s="117">
        <f t="shared" si="9"/>
        <v>0</v>
      </c>
      <c r="K10" s="117">
        <f t="shared" si="10"/>
        <v>0</v>
      </c>
      <c r="L10" s="116">
        <f t="shared" si="0"/>
        <v>0</v>
      </c>
      <c r="M10" s="117">
        <f t="shared" si="14"/>
        <v>0</v>
      </c>
      <c r="N10" s="117">
        <f t="shared" si="11"/>
        <v>0</v>
      </c>
      <c r="O10" s="117">
        <f t="shared" si="12"/>
        <v>0</v>
      </c>
      <c r="P10" s="117">
        <f>ROUND(P4*B10,0)</f>
        <v>0</v>
      </c>
      <c r="Q10" s="117">
        <f>ROUND(Q4*B10,0)</f>
        <v>0</v>
      </c>
      <c r="R10" s="117">
        <f t="shared" si="1"/>
        <v>0</v>
      </c>
      <c r="S10" s="117">
        <f t="shared" si="2"/>
        <v>0</v>
      </c>
    </row>
    <row r="11" spans="1:21" ht="5.25" customHeight="1">
      <c r="A11" s="38"/>
      <c r="B11" s="39"/>
      <c r="C11" s="5"/>
      <c r="D11" s="4"/>
      <c r="E11" s="4"/>
      <c r="F11" s="4"/>
      <c r="G11" s="4"/>
      <c r="H11" s="4"/>
      <c r="I11" s="4"/>
      <c r="J11" s="4"/>
      <c r="K11" s="4"/>
      <c r="L11" s="4"/>
      <c r="M11" s="4"/>
      <c r="N11" s="4"/>
      <c r="O11" s="4"/>
      <c r="P11" s="4"/>
      <c r="Q11" s="4"/>
      <c r="R11" s="4"/>
      <c r="S11" s="4"/>
    </row>
    <row r="12" spans="1:21" ht="15" customHeight="1">
      <c r="A12" s="51">
        <v>7</v>
      </c>
      <c r="B12" s="355" t="s">
        <v>86</v>
      </c>
      <c r="C12" s="355"/>
      <c r="D12" s="356">
        <f>VLOOKUP(A12,'シート1（人件費算出表基礎データ）'!$A$19:$P$88,5,FALSE)</f>
        <v>0</v>
      </c>
      <c r="E12" s="356"/>
      <c r="F12" s="32" t="s">
        <v>39</v>
      </c>
      <c r="G12" s="61" t="str">
        <f>IF(VLOOKUP(A12,'シート1（人件費算出表基礎データ）'!$A$19:$P$88,2,FALSE)="","",VLOOKUP(A12,'シート1（人件費算出表基礎データ）'!$A$19:$P$88,2,FALSE))</f>
        <v/>
      </c>
      <c r="H12" s="61">
        <f>VLOOKUP(A12,'シート1（人件費算出表基礎データ）'!$A$19:$P$88,3,FALSE)</f>
        <v>0</v>
      </c>
      <c r="I12" s="33"/>
      <c r="J12" s="32" t="s">
        <v>19</v>
      </c>
      <c r="K12" s="355">
        <f>VLOOKUP(A12,'シート1（人件費算出表基礎データ）'!$A$19:$P$88,4,FALSE)</f>
        <v>0</v>
      </c>
      <c r="L12" s="355">
        <f>VLOOKUP($A$2,'シート1（人件費算出表基礎データ）'!$A$19:$P$88,3,FALSE)</f>
        <v>0</v>
      </c>
      <c r="M12" s="32"/>
      <c r="N12" s="32" t="s">
        <v>20</v>
      </c>
      <c r="O12" s="34">
        <f>DATEDIF(VLOOKUP(A12,'シート1（人件費算出表基礎データ）'!$A$19:$P$88,6,FALSE),$R$2,"Y")</f>
        <v>126</v>
      </c>
      <c r="P12" s="35">
        <f>MOD(DATEDIF(VLOOKUP(A12,'シート1（人件費算出表基礎データ）'!$A$19:$P$88,6,FALSE),$R$2,"m"),12)</f>
        <v>2</v>
      </c>
      <c r="Q12" s="4"/>
      <c r="R12" s="36">
        <f>R2</f>
        <v>46112</v>
      </c>
      <c r="S12" s="4" t="s">
        <v>40</v>
      </c>
    </row>
    <row r="13" spans="1:21" ht="23.25" thickBot="1">
      <c r="A13" s="108"/>
      <c r="B13" s="109" t="s">
        <v>22</v>
      </c>
      <c r="C13" s="110" t="s">
        <v>1</v>
      </c>
      <c r="D13" s="110" t="s">
        <v>23</v>
      </c>
      <c r="E13" s="111" t="s">
        <v>3</v>
      </c>
      <c r="F13" s="110" t="s">
        <v>24</v>
      </c>
      <c r="G13" s="110" t="s">
        <v>25</v>
      </c>
      <c r="H13" s="112" t="s">
        <v>5</v>
      </c>
      <c r="I13" s="110" t="s">
        <v>6</v>
      </c>
      <c r="J13" s="110" t="s">
        <v>26</v>
      </c>
      <c r="K13" s="110" t="s">
        <v>8</v>
      </c>
      <c r="L13" s="88" t="s">
        <v>9</v>
      </c>
      <c r="M13" s="113" t="s">
        <v>10</v>
      </c>
      <c r="N13" s="113" t="s">
        <v>11</v>
      </c>
      <c r="O13" s="113" t="s">
        <v>27</v>
      </c>
      <c r="P13" s="114" t="s">
        <v>28</v>
      </c>
      <c r="Q13" s="115" t="s">
        <v>85</v>
      </c>
      <c r="R13" s="110" t="s">
        <v>14</v>
      </c>
      <c r="S13" s="110" t="s">
        <v>15</v>
      </c>
    </row>
    <row r="14" spans="1:21" ht="15.75" customHeight="1" thickTop="1" thickBot="1">
      <c r="A14" s="37" t="s">
        <v>15</v>
      </c>
      <c r="B14" s="108"/>
      <c r="C14" s="105"/>
      <c r="D14" s="104"/>
      <c r="E14" s="104"/>
      <c r="F14" s="104"/>
      <c r="G14" s="104"/>
      <c r="H14" s="104"/>
      <c r="I14" s="104"/>
      <c r="J14" s="104"/>
      <c r="K14" s="104"/>
      <c r="L14" s="116">
        <f>SUM(D14:K14)</f>
        <v>0</v>
      </c>
      <c r="M14" s="102"/>
      <c r="N14" s="103"/>
      <c r="O14" s="103"/>
      <c r="P14" s="91">
        <v>0</v>
      </c>
      <c r="Q14" s="91">
        <v>0</v>
      </c>
      <c r="R14" s="117">
        <f>SUM(M14:Q14)</f>
        <v>0</v>
      </c>
      <c r="S14" s="117">
        <f>C14+L14+R14</f>
        <v>0</v>
      </c>
    </row>
    <row r="15" spans="1:21" ht="15.75" customHeight="1" thickTop="1">
      <c r="A15" s="37" t="s">
        <v>16</v>
      </c>
      <c r="B15" s="161">
        <f>VLOOKUP($A$12,'シート1（人件費算出表基礎データ）'!$A$19:$R$88,13,FALSE)/100</f>
        <v>0</v>
      </c>
      <c r="C15" s="91">
        <f>ROUND($C$14*$B15,0)</f>
        <v>0</v>
      </c>
      <c r="D15" s="117">
        <f t="shared" ref="D15:D20" si="15">ROUND($D$14*$B15,0)</f>
        <v>0</v>
      </c>
      <c r="E15" s="117">
        <f t="shared" ref="E15:E20" si="16">ROUND($E$14*$B15,0)</f>
        <v>0</v>
      </c>
      <c r="F15" s="117">
        <f t="shared" ref="F15:F20" si="17">ROUND($F$14*$B15,0)</f>
        <v>0</v>
      </c>
      <c r="G15" s="117">
        <f t="shared" ref="G15:G20" si="18">ROUND($G$14*$B15,0)</f>
        <v>0</v>
      </c>
      <c r="H15" s="117">
        <f t="shared" ref="H15:H20" si="19">ROUND($H$14*$B15,0)</f>
        <v>0</v>
      </c>
      <c r="I15" s="117">
        <f t="shared" ref="I15:I20" si="20">ROUND($I$14*$B15,0)</f>
        <v>0</v>
      </c>
      <c r="J15" s="117">
        <f t="shared" ref="J15:J20" si="21">ROUND($J$14*$B15,0)</f>
        <v>0</v>
      </c>
      <c r="K15" s="117">
        <f t="shared" ref="K15:K20" si="22">ROUND($K$14*$B15,0)</f>
        <v>0</v>
      </c>
      <c r="L15" s="116">
        <f>SUM(D15:K15)</f>
        <v>0</v>
      </c>
      <c r="M15" s="117">
        <f t="shared" ref="M15:M20" si="23">ROUND($M$14*$B15,0)</f>
        <v>0</v>
      </c>
      <c r="N15" s="117">
        <f t="shared" ref="N15:N20" si="24">ROUND($N$14*$B15,0)</f>
        <v>0</v>
      </c>
      <c r="O15" s="117">
        <f t="shared" ref="O15:O20" si="25">ROUND($O$14*$B15,0)</f>
        <v>0</v>
      </c>
      <c r="P15" s="117">
        <f>ROUND(P14*B15,0)</f>
        <v>0</v>
      </c>
      <c r="Q15" s="117">
        <f>ROUND(Q14*B15,0)</f>
        <v>0</v>
      </c>
      <c r="R15" s="117">
        <f>SUM(M15:Q15)</f>
        <v>0</v>
      </c>
      <c r="S15" s="117">
        <f>C15+L15+R15</f>
        <v>0</v>
      </c>
    </row>
    <row r="16" spans="1:21" ht="15.75" customHeight="1">
      <c r="A16" s="37" t="s">
        <v>17</v>
      </c>
      <c r="B16" s="161">
        <f>VLOOKUP($A$12,'シート1（人件費算出表基礎データ）'!$A$19:$R$88,14,FALSE)/100</f>
        <v>0</v>
      </c>
      <c r="C16" s="91">
        <f t="shared" ref="C16:C20" si="26">ROUND($C$14*$B16,0)</f>
        <v>0</v>
      </c>
      <c r="D16" s="117">
        <f t="shared" si="15"/>
        <v>0</v>
      </c>
      <c r="E16" s="117">
        <f t="shared" si="16"/>
        <v>0</v>
      </c>
      <c r="F16" s="117">
        <f t="shared" si="17"/>
        <v>0</v>
      </c>
      <c r="G16" s="117">
        <f t="shared" si="18"/>
        <v>0</v>
      </c>
      <c r="H16" s="117">
        <f t="shared" si="19"/>
        <v>0</v>
      </c>
      <c r="I16" s="117">
        <f t="shared" si="20"/>
        <v>0</v>
      </c>
      <c r="J16" s="117">
        <f t="shared" si="21"/>
        <v>0</v>
      </c>
      <c r="K16" s="117">
        <f t="shared" si="22"/>
        <v>0</v>
      </c>
      <c r="L16" s="116">
        <f>SUM(D16:K16)</f>
        <v>0</v>
      </c>
      <c r="M16" s="117">
        <f t="shared" si="23"/>
        <v>0</v>
      </c>
      <c r="N16" s="117">
        <f t="shared" si="24"/>
        <v>0</v>
      </c>
      <c r="O16" s="117">
        <f t="shared" si="25"/>
        <v>0</v>
      </c>
      <c r="P16" s="117">
        <f>ROUND(P14*B16,0)</f>
        <v>0</v>
      </c>
      <c r="Q16" s="117">
        <f>ROUND(Q14*B16,0)</f>
        <v>0</v>
      </c>
      <c r="R16" s="117">
        <f>SUM(M16:Q16)</f>
        <v>0</v>
      </c>
      <c r="S16" s="117">
        <f>C16+L16+R16</f>
        <v>0</v>
      </c>
    </row>
    <row r="17" spans="1:19" ht="15.75" customHeight="1">
      <c r="A17" s="37" t="s">
        <v>18</v>
      </c>
      <c r="B17" s="161">
        <f>VLOOKUP($A$12,'シート1（人件費算出表基礎データ）'!$A$19:$R$88,15,FALSE)/100</f>
        <v>0</v>
      </c>
      <c r="C17" s="91">
        <f t="shared" si="26"/>
        <v>0</v>
      </c>
      <c r="D17" s="117">
        <f t="shared" si="15"/>
        <v>0</v>
      </c>
      <c r="E17" s="117">
        <f t="shared" si="16"/>
        <v>0</v>
      </c>
      <c r="F17" s="117">
        <f t="shared" si="17"/>
        <v>0</v>
      </c>
      <c r="G17" s="117">
        <f t="shared" si="18"/>
        <v>0</v>
      </c>
      <c r="H17" s="117">
        <f t="shared" si="19"/>
        <v>0</v>
      </c>
      <c r="I17" s="117">
        <f t="shared" si="20"/>
        <v>0</v>
      </c>
      <c r="J17" s="117">
        <f t="shared" si="21"/>
        <v>0</v>
      </c>
      <c r="K17" s="117">
        <f t="shared" si="22"/>
        <v>0</v>
      </c>
      <c r="L17" s="116">
        <f>SUM(D17:K17)</f>
        <v>0</v>
      </c>
      <c r="M17" s="117">
        <f t="shared" si="23"/>
        <v>0</v>
      </c>
      <c r="N17" s="117">
        <f t="shared" si="24"/>
        <v>0</v>
      </c>
      <c r="O17" s="117">
        <f t="shared" si="25"/>
        <v>0</v>
      </c>
      <c r="P17" s="117">
        <f>ROUND(P14*B17,0)</f>
        <v>0</v>
      </c>
      <c r="Q17" s="117">
        <f>ROUND(Q14*B17,0)</f>
        <v>0</v>
      </c>
      <c r="R17" s="117">
        <f>SUM(M17:Q17)</f>
        <v>0</v>
      </c>
      <c r="S17" s="117">
        <f>C17+L17+R17</f>
        <v>0</v>
      </c>
    </row>
    <row r="18" spans="1:19" ht="15.75" customHeight="1">
      <c r="A18" s="155" t="s">
        <v>93</v>
      </c>
      <c r="B18" s="161">
        <f>VLOOKUP($A$12,'シート1（人件費算出表基礎データ）'!$A$19:$R$88,16,FALSE)/100</f>
        <v>0</v>
      </c>
      <c r="C18" s="91">
        <f t="shared" si="26"/>
        <v>0</v>
      </c>
      <c r="D18" s="117">
        <f t="shared" si="15"/>
        <v>0</v>
      </c>
      <c r="E18" s="117">
        <f t="shared" si="16"/>
        <v>0</v>
      </c>
      <c r="F18" s="117">
        <f t="shared" si="17"/>
        <v>0</v>
      </c>
      <c r="G18" s="117">
        <f t="shared" si="18"/>
        <v>0</v>
      </c>
      <c r="H18" s="117">
        <f t="shared" si="19"/>
        <v>0</v>
      </c>
      <c r="I18" s="117">
        <f t="shared" si="20"/>
        <v>0</v>
      </c>
      <c r="J18" s="117">
        <f t="shared" si="21"/>
        <v>0</v>
      </c>
      <c r="K18" s="117">
        <f t="shared" si="22"/>
        <v>0</v>
      </c>
      <c r="L18" s="116">
        <f t="shared" ref="L18:L20" si="27">SUM(D18:K18)</f>
        <v>0</v>
      </c>
      <c r="M18" s="117">
        <f t="shared" si="23"/>
        <v>0</v>
      </c>
      <c r="N18" s="117">
        <f t="shared" si="24"/>
        <v>0</v>
      </c>
      <c r="O18" s="117">
        <f t="shared" si="25"/>
        <v>0</v>
      </c>
      <c r="P18" s="117">
        <f>ROUND(P14*B18,0)</f>
        <v>0</v>
      </c>
      <c r="Q18" s="117">
        <f>ROUND(Q14*B18,0)</f>
        <v>0</v>
      </c>
      <c r="R18" s="117">
        <f t="shared" ref="R18:R20" si="28">SUM(M18:Q18)</f>
        <v>0</v>
      </c>
      <c r="S18" s="117">
        <f t="shared" ref="S18:S20" si="29">C18+L18+R18</f>
        <v>0</v>
      </c>
    </row>
    <row r="19" spans="1:19" ht="15.75" customHeight="1">
      <c r="A19" s="37" t="s">
        <v>96</v>
      </c>
      <c r="B19" s="161">
        <f>VLOOKUP($A$12,'シート1（人件費算出表基礎データ）'!$A$19:$R$88,17,FALSE)/100</f>
        <v>0</v>
      </c>
      <c r="C19" s="91">
        <f t="shared" si="26"/>
        <v>0</v>
      </c>
      <c r="D19" s="117">
        <f t="shared" si="15"/>
        <v>0</v>
      </c>
      <c r="E19" s="117">
        <f t="shared" si="16"/>
        <v>0</v>
      </c>
      <c r="F19" s="117">
        <f t="shared" si="17"/>
        <v>0</v>
      </c>
      <c r="G19" s="117">
        <f t="shared" si="18"/>
        <v>0</v>
      </c>
      <c r="H19" s="117">
        <f t="shared" si="19"/>
        <v>0</v>
      </c>
      <c r="I19" s="117">
        <f t="shared" si="20"/>
        <v>0</v>
      </c>
      <c r="J19" s="117">
        <f t="shared" si="21"/>
        <v>0</v>
      </c>
      <c r="K19" s="117">
        <f t="shared" si="22"/>
        <v>0</v>
      </c>
      <c r="L19" s="116">
        <f t="shared" si="27"/>
        <v>0</v>
      </c>
      <c r="M19" s="117">
        <f t="shared" si="23"/>
        <v>0</v>
      </c>
      <c r="N19" s="117">
        <f t="shared" si="24"/>
        <v>0</v>
      </c>
      <c r="O19" s="117">
        <f t="shared" si="25"/>
        <v>0</v>
      </c>
      <c r="P19" s="117">
        <f>ROUND(P14*B19,0)</f>
        <v>0</v>
      </c>
      <c r="Q19" s="117">
        <f>ROUND(Q14*B19,0)</f>
        <v>0</v>
      </c>
      <c r="R19" s="117">
        <f t="shared" si="28"/>
        <v>0</v>
      </c>
      <c r="S19" s="117">
        <f t="shared" si="29"/>
        <v>0</v>
      </c>
    </row>
    <row r="20" spans="1:19" ht="15.75" customHeight="1">
      <c r="A20" s="155" t="s">
        <v>92</v>
      </c>
      <c r="B20" s="161">
        <f>VLOOKUP($A$12,'シート1（人件費算出表基礎データ）'!$A$19:$R$88,18,FALSE)/100</f>
        <v>0</v>
      </c>
      <c r="C20" s="91">
        <f t="shared" si="26"/>
        <v>0</v>
      </c>
      <c r="D20" s="117">
        <f t="shared" si="15"/>
        <v>0</v>
      </c>
      <c r="E20" s="117">
        <f t="shared" si="16"/>
        <v>0</v>
      </c>
      <c r="F20" s="117">
        <f t="shared" si="17"/>
        <v>0</v>
      </c>
      <c r="G20" s="117">
        <f t="shared" si="18"/>
        <v>0</v>
      </c>
      <c r="H20" s="117">
        <f t="shared" si="19"/>
        <v>0</v>
      </c>
      <c r="I20" s="117">
        <f t="shared" si="20"/>
        <v>0</v>
      </c>
      <c r="J20" s="117">
        <f t="shared" si="21"/>
        <v>0</v>
      </c>
      <c r="K20" s="117">
        <f t="shared" si="22"/>
        <v>0</v>
      </c>
      <c r="L20" s="116">
        <f t="shared" si="27"/>
        <v>0</v>
      </c>
      <c r="M20" s="117">
        <f t="shared" si="23"/>
        <v>0</v>
      </c>
      <c r="N20" s="117">
        <f t="shared" si="24"/>
        <v>0</v>
      </c>
      <c r="O20" s="117">
        <f t="shared" si="25"/>
        <v>0</v>
      </c>
      <c r="P20" s="117">
        <f>ROUND(P14*B20,0)</f>
        <v>0</v>
      </c>
      <c r="Q20" s="117">
        <f>ROUND(Q14*B20,0)</f>
        <v>0</v>
      </c>
      <c r="R20" s="117">
        <f t="shared" si="28"/>
        <v>0</v>
      </c>
      <c r="S20" s="117">
        <f t="shared" si="29"/>
        <v>0</v>
      </c>
    </row>
    <row r="22" spans="1:19" ht="15" customHeight="1">
      <c r="A22" s="51">
        <v>8</v>
      </c>
      <c r="B22" s="355" t="s">
        <v>86</v>
      </c>
      <c r="C22" s="355"/>
      <c r="D22" s="356">
        <f>VLOOKUP(A22,'シート1（人件費算出表基礎データ）'!$A$19:$P$88,5,FALSE)</f>
        <v>0</v>
      </c>
      <c r="E22" s="356"/>
      <c r="F22" s="32" t="s">
        <v>39</v>
      </c>
      <c r="G22" s="61" t="str">
        <f>IF(VLOOKUP(A22,'シート1（人件費算出表基礎データ）'!$A$19:$P$88,2,FALSE)="","",VLOOKUP(A22,'シート1（人件費算出表基礎データ）'!$A$19:$P$88,2,FALSE))</f>
        <v/>
      </c>
      <c r="H22" s="61">
        <f>VLOOKUP(A22,'シート1（人件費算出表基礎データ）'!$A$19:$P$88,3,FALSE)</f>
        <v>0</v>
      </c>
      <c r="I22" s="33"/>
      <c r="J22" s="32" t="s">
        <v>19</v>
      </c>
      <c r="K22" s="355">
        <f>VLOOKUP(A22,'シート1（人件費算出表基礎データ）'!$A$19:$P$88,4,FALSE)</f>
        <v>0</v>
      </c>
      <c r="L22" s="355">
        <f>VLOOKUP($A$2,'シート1（人件費算出表基礎データ）'!$A$19:$P$88,3,FALSE)</f>
        <v>0</v>
      </c>
      <c r="M22" s="32"/>
      <c r="N22" s="32" t="s">
        <v>20</v>
      </c>
      <c r="O22" s="34">
        <f>DATEDIF(VLOOKUP(A22,'シート1（人件費算出表基礎データ）'!$A$19:$P$88,6,FALSE),$R$2,"Y")</f>
        <v>126</v>
      </c>
      <c r="P22" s="35">
        <f>MOD(DATEDIF(VLOOKUP(A22,'シート1（人件費算出表基礎データ）'!$A$19:$P$88,6,FALSE),$R$2,"m"),12)</f>
        <v>2</v>
      </c>
      <c r="Q22" s="4"/>
      <c r="R22" s="36">
        <f>R12</f>
        <v>46112</v>
      </c>
      <c r="S22" s="4" t="s">
        <v>40</v>
      </c>
    </row>
    <row r="23" spans="1:19" ht="22.5" customHeight="1" thickBot="1">
      <c r="A23" s="108"/>
      <c r="B23" s="109" t="s">
        <v>22</v>
      </c>
      <c r="C23" s="110" t="s">
        <v>1</v>
      </c>
      <c r="D23" s="110" t="s">
        <v>23</v>
      </c>
      <c r="E23" s="111" t="s">
        <v>3</v>
      </c>
      <c r="F23" s="110" t="s">
        <v>24</v>
      </c>
      <c r="G23" s="110" t="s">
        <v>25</v>
      </c>
      <c r="H23" s="112" t="s">
        <v>5</v>
      </c>
      <c r="I23" s="110" t="s">
        <v>6</v>
      </c>
      <c r="J23" s="110" t="s">
        <v>26</v>
      </c>
      <c r="K23" s="110" t="s">
        <v>8</v>
      </c>
      <c r="L23" s="88" t="s">
        <v>9</v>
      </c>
      <c r="M23" s="113" t="s">
        <v>10</v>
      </c>
      <c r="N23" s="113" t="s">
        <v>11</v>
      </c>
      <c r="O23" s="113" t="s">
        <v>27</v>
      </c>
      <c r="P23" s="114" t="s">
        <v>28</v>
      </c>
      <c r="Q23" s="115" t="s">
        <v>85</v>
      </c>
      <c r="R23" s="110" t="s">
        <v>14</v>
      </c>
      <c r="S23" s="110" t="s">
        <v>15</v>
      </c>
    </row>
    <row r="24" spans="1:19" ht="15.75" customHeight="1" thickTop="1" thickBot="1">
      <c r="A24" s="37" t="s">
        <v>15</v>
      </c>
      <c r="B24" s="108"/>
      <c r="C24" s="105"/>
      <c r="D24" s="104"/>
      <c r="E24" s="104"/>
      <c r="F24" s="104"/>
      <c r="G24" s="104"/>
      <c r="H24" s="104"/>
      <c r="I24" s="104"/>
      <c r="J24" s="104"/>
      <c r="K24" s="104"/>
      <c r="L24" s="116">
        <f>SUM(D24:K24)</f>
        <v>0</v>
      </c>
      <c r="M24" s="102"/>
      <c r="N24" s="103"/>
      <c r="O24" s="103"/>
      <c r="P24" s="91">
        <v>0</v>
      </c>
      <c r="Q24" s="91">
        <v>0</v>
      </c>
      <c r="R24" s="117">
        <f>SUM(M24:Q24)</f>
        <v>0</v>
      </c>
      <c r="S24" s="117">
        <f>C24+L24+R24</f>
        <v>0</v>
      </c>
    </row>
    <row r="25" spans="1:19" ht="15.75" customHeight="1" thickTop="1">
      <c r="A25" s="37" t="s">
        <v>16</v>
      </c>
      <c r="B25" s="161">
        <f>VLOOKUP($A$22,'シート1（人件費算出表基礎データ）'!$A$19:$R$88,13,FALSE)/100</f>
        <v>0</v>
      </c>
      <c r="C25" s="91">
        <f>ROUND($C$24*$B25,0)</f>
        <v>0</v>
      </c>
      <c r="D25" s="117">
        <f t="shared" ref="D25:D30" si="30">ROUND($D$24*$B25,0)</f>
        <v>0</v>
      </c>
      <c r="E25" s="117">
        <f t="shared" ref="E25:E30" si="31">ROUND($E$24*$B25,0)</f>
        <v>0</v>
      </c>
      <c r="F25" s="117">
        <f t="shared" ref="F25:F30" si="32">ROUND($F$24*$B25,0)</f>
        <v>0</v>
      </c>
      <c r="G25" s="117">
        <f t="shared" ref="G25:G30" si="33">ROUND($G$24*$B25,0)</f>
        <v>0</v>
      </c>
      <c r="H25" s="117">
        <f t="shared" ref="H25:H30" si="34">ROUND($H$24*$B25,0)</f>
        <v>0</v>
      </c>
      <c r="I25" s="117">
        <f t="shared" ref="I25:I30" si="35">ROUND($I$24*$B25,0)</f>
        <v>0</v>
      </c>
      <c r="J25" s="117">
        <f t="shared" ref="J25:J30" si="36">ROUND($J$24*$B25,0)</f>
        <v>0</v>
      </c>
      <c r="K25" s="117">
        <f t="shared" ref="K25:K30" si="37">ROUND($K$24*$B25,0)</f>
        <v>0</v>
      </c>
      <c r="L25" s="116">
        <f>SUM(D25:K25)</f>
        <v>0</v>
      </c>
      <c r="M25" s="117">
        <f t="shared" ref="M25:M30" si="38">ROUND($M$24*$B25,0)</f>
        <v>0</v>
      </c>
      <c r="N25" s="117">
        <f t="shared" ref="N25:N30" si="39">ROUND($N$24*$B25,0)</f>
        <v>0</v>
      </c>
      <c r="O25" s="117">
        <f t="shared" ref="O25:O30" si="40">ROUND($O$24*$B25,0)</f>
        <v>0</v>
      </c>
      <c r="P25" s="117">
        <f>ROUND(P24*B25,0)</f>
        <v>0</v>
      </c>
      <c r="Q25" s="117">
        <f>ROUND(Q24*B25,0)</f>
        <v>0</v>
      </c>
      <c r="R25" s="117">
        <f>SUM(M25:Q25)</f>
        <v>0</v>
      </c>
      <c r="S25" s="117">
        <f>C25+L25+R25</f>
        <v>0</v>
      </c>
    </row>
    <row r="26" spans="1:19" ht="15.75" customHeight="1">
      <c r="A26" s="37" t="s">
        <v>17</v>
      </c>
      <c r="B26" s="161">
        <f>VLOOKUP($A$22,'シート1（人件費算出表基礎データ）'!$A$19:$R$88,14,FALSE)/100</f>
        <v>0</v>
      </c>
      <c r="C26" s="91">
        <f t="shared" ref="C26:C29" si="41">ROUND($C$24*$B26,0)</f>
        <v>0</v>
      </c>
      <c r="D26" s="117">
        <f t="shared" si="30"/>
        <v>0</v>
      </c>
      <c r="E26" s="117">
        <f t="shared" si="31"/>
        <v>0</v>
      </c>
      <c r="F26" s="117">
        <f t="shared" si="32"/>
        <v>0</v>
      </c>
      <c r="G26" s="117">
        <f t="shared" si="33"/>
        <v>0</v>
      </c>
      <c r="H26" s="117">
        <f t="shared" si="34"/>
        <v>0</v>
      </c>
      <c r="I26" s="117">
        <f t="shared" si="35"/>
        <v>0</v>
      </c>
      <c r="J26" s="117">
        <f t="shared" si="36"/>
        <v>0</v>
      </c>
      <c r="K26" s="117">
        <f t="shared" si="37"/>
        <v>0</v>
      </c>
      <c r="L26" s="116">
        <f>SUM(D26:K26)</f>
        <v>0</v>
      </c>
      <c r="M26" s="117">
        <f t="shared" si="38"/>
        <v>0</v>
      </c>
      <c r="N26" s="117">
        <f t="shared" si="39"/>
        <v>0</v>
      </c>
      <c r="O26" s="117">
        <f t="shared" si="40"/>
        <v>0</v>
      </c>
      <c r="P26" s="117">
        <f>ROUND(P24*B26,0)</f>
        <v>0</v>
      </c>
      <c r="Q26" s="117">
        <f>ROUND(Q24*B26,0)</f>
        <v>0</v>
      </c>
      <c r="R26" s="117">
        <f>SUM(M26:Q26)</f>
        <v>0</v>
      </c>
      <c r="S26" s="117">
        <f>C26+L26+R26</f>
        <v>0</v>
      </c>
    </row>
    <row r="27" spans="1:19" ht="15.75" customHeight="1">
      <c r="A27" s="37" t="s">
        <v>18</v>
      </c>
      <c r="B27" s="161">
        <f>VLOOKUP($A$22,'シート1（人件費算出表基礎データ）'!$A$19:$R$88,15,FALSE)/100</f>
        <v>0</v>
      </c>
      <c r="C27" s="91">
        <f t="shared" si="41"/>
        <v>0</v>
      </c>
      <c r="D27" s="117">
        <f t="shared" si="30"/>
        <v>0</v>
      </c>
      <c r="E27" s="117">
        <f t="shared" si="31"/>
        <v>0</v>
      </c>
      <c r="F27" s="117">
        <f t="shared" si="32"/>
        <v>0</v>
      </c>
      <c r="G27" s="117">
        <f t="shared" si="33"/>
        <v>0</v>
      </c>
      <c r="H27" s="117">
        <f t="shared" si="34"/>
        <v>0</v>
      </c>
      <c r="I27" s="117">
        <f t="shared" si="35"/>
        <v>0</v>
      </c>
      <c r="J27" s="117">
        <f t="shared" si="36"/>
        <v>0</v>
      </c>
      <c r="K27" s="117">
        <f t="shared" si="37"/>
        <v>0</v>
      </c>
      <c r="L27" s="116">
        <f>SUM(D27:K27)</f>
        <v>0</v>
      </c>
      <c r="M27" s="117">
        <f t="shared" si="38"/>
        <v>0</v>
      </c>
      <c r="N27" s="117">
        <f t="shared" si="39"/>
        <v>0</v>
      </c>
      <c r="O27" s="117">
        <f t="shared" si="40"/>
        <v>0</v>
      </c>
      <c r="P27" s="117">
        <f>ROUND(P24*B27,0)</f>
        <v>0</v>
      </c>
      <c r="Q27" s="117">
        <f>ROUND(Q24*B27,0)</f>
        <v>0</v>
      </c>
      <c r="R27" s="117">
        <f>SUM(M27:Q27)</f>
        <v>0</v>
      </c>
      <c r="S27" s="117">
        <f>C27+L27+R27</f>
        <v>0</v>
      </c>
    </row>
    <row r="28" spans="1:19" ht="15.75" customHeight="1">
      <c r="A28" s="155" t="s">
        <v>93</v>
      </c>
      <c r="B28" s="161">
        <f>VLOOKUP($A$22,'シート1（人件費算出表基礎データ）'!$A$19:$R$88,16,FALSE)/100</f>
        <v>0</v>
      </c>
      <c r="C28" s="91">
        <f t="shared" si="41"/>
        <v>0</v>
      </c>
      <c r="D28" s="117">
        <f t="shared" si="30"/>
        <v>0</v>
      </c>
      <c r="E28" s="117">
        <f t="shared" si="31"/>
        <v>0</v>
      </c>
      <c r="F28" s="117">
        <f t="shared" si="32"/>
        <v>0</v>
      </c>
      <c r="G28" s="117">
        <f t="shared" si="33"/>
        <v>0</v>
      </c>
      <c r="H28" s="117">
        <f t="shared" si="34"/>
        <v>0</v>
      </c>
      <c r="I28" s="117">
        <f t="shared" si="35"/>
        <v>0</v>
      </c>
      <c r="J28" s="117">
        <f t="shared" si="36"/>
        <v>0</v>
      </c>
      <c r="K28" s="117">
        <f t="shared" si="37"/>
        <v>0</v>
      </c>
      <c r="L28" s="116">
        <f t="shared" ref="L28:L30" si="42">SUM(D28:K28)</f>
        <v>0</v>
      </c>
      <c r="M28" s="117">
        <f t="shared" si="38"/>
        <v>0</v>
      </c>
      <c r="N28" s="117">
        <f t="shared" si="39"/>
        <v>0</v>
      </c>
      <c r="O28" s="117">
        <f t="shared" si="40"/>
        <v>0</v>
      </c>
      <c r="P28" s="117">
        <f>ROUND(P24*B28,0)</f>
        <v>0</v>
      </c>
      <c r="Q28" s="117">
        <f>ROUND(Q24*B28,0)</f>
        <v>0</v>
      </c>
      <c r="R28" s="117">
        <f t="shared" ref="R28:R30" si="43">SUM(M28:Q28)</f>
        <v>0</v>
      </c>
      <c r="S28" s="117">
        <f t="shared" ref="S28:S30" si="44">C28+L28+R28</f>
        <v>0</v>
      </c>
    </row>
    <row r="29" spans="1:19" ht="15.75" customHeight="1">
      <c r="A29" s="37" t="s">
        <v>96</v>
      </c>
      <c r="B29" s="161">
        <f>VLOOKUP($A$22,'シート1（人件費算出表基礎データ）'!$A$19:$R$88,17,FALSE)/100</f>
        <v>0</v>
      </c>
      <c r="C29" s="91">
        <f t="shared" si="41"/>
        <v>0</v>
      </c>
      <c r="D29" s="117">
        <f t="shared" si="30"/>
        <v>0</v>
      </c>
      <c r="E29" s="117">
        <f t="shared" si="31"/>
        <v>0</v>
      </c>
      <c r="F29" s="117">
        <f t="shared" si="32"/>
        <v>0</v>
      </c>
      <c r="G29" s="117">
        <f t="shared" si="33"/>
        <v>0</v>
      </c>
      <c r="H29" s="117">
        <f t="shared" si="34"/>
        <v>0</v>
      </c>
      <c r="I29" s="117">
        <f t="shared" si="35"/>
        <v>0</v>
      </c>
      <c r="J29" s="117">
        <f t="shared" si="36"/>
        <v>0</v>
      </c>
      <c r="K29" s="117">
        <f t="shared" si="37"/>
        <v>0</v>
      </c>
      <c r="L29" s="116">
        <f t="shared" si="42"/>
        <v>0</v>
      </c>
      <c r="M29" s="117">
        <f t="shared" si="38"/>
        <v>0</v>
      </c>
      <c r="N29" s="117">
        <f t="shared" si="39"/>
        <v>0</v>
      </c>
      <c r="O29" s="117">
        <f t="shared" si="40"/>
        <v>0</v>
      </c>
      <c r="P29" s="117">
        <f>ROUND(P24*B29,0)</f>
        <v>0</v>
      </c>
      <c r="Q29" s="117">
        <f>ROUND(Q24*B29,0)</f>
        <v>0</v>
      </c>
      <c r="R29" s="117">
        <f t="shared" si="43"/>
        <v>0</v>
      </c>
      <c r="S29" s="117">
        <f t="shared" si="44"/>
        <v>0</v>
      </c>
    </row>
    <row r="30" spans="1:19" ht="15.75" customHeight="1">
      <c r="A30" s="155" t="s">
        <v>92</v>
      </c>
      <c r="B30" s="161">
        <f>VLOOKUP($A$22,'シート1（人件費算出表基礎データ）'!$A$19:$R$88,18,FALSE)/100</f>
        <v>0</v>
      </c>
      <c r="C30" s="91">
        <f>ROUND($C$24*$B30,0)</f>
        <v>0</v>
      </c>
      <c r="D30" s="117">
        <f t="shared" si="30"/>
        <v>0</v>
      </c>
      <c r="E30" s="117">
        <f t="shared" si="31"/>
        <v>0</v>
      </c>
      <c r="F30" s="117">
        <f t="shared" si="32"/>
        <v>0</v>
      </c>
      <c r="G30" s="117">
        <f t="shared" si="33"/>
        <v>0</v>
      </c>
      <c r="H30" s="117">
        <f t="shared" si="34"/>
        <v>0</v>
      </c>
      <c r="I30" s="117">
        <f t="shared" si="35"/>
        <v>0</v>
      </c>
      <c r="J30" s="117">
        <f t="shared" si="36"/>
        <v>0</v>
      </c>
      <c r="K30" s="117">
        <f t="shared" si="37"/>
        <v>0</v>
      </c>
      <c r="L30" s="116">
        <f t="shared" si="42"/>
        <v>0</v>
      </c>
      <c r="M30" s="117">
        <f t="shared" si="38"/>
        <v>0</v>
      </c>
      <c r="N30" s="117">
        <f t="shared" si="39"/>
        <v>0</v>
      </c>
      <c r="O30" s="117">
        <f t="shared" si="40"/>
        <v>0</v>
      </c>
      <c r="P30" s="117">
        <f>ROUND(P24*B30,0)</f>
        <v>0</v>
      </c>
      <c r="Q30" s="117">
        <f>ROUND(Q24*B30,0)</f>
        <v>0</v>
      </c>
      <c r="R30" s="117">
        <f t="shared" si="43"/>
        <v>0</v>
      </c>
      <c r="S30" s="117">
        <f t="shared" si="44"/>
        <v>0</v>
      </c>
    </row>
    <row r="32" spans="1:19" ht="15" customHeight="1">
      <c r="A32" s="51">
        <v>9</v>
      </c>
      <c r="B32" s="355" t="s">
        <v>86</v>
      </c>
      <c r="C32" s="355"/>
      <c r="D32" s="356">
        <f>VLOOKUP(A32,'シート1（人件費算出表基礎データ）'!$A$19:$P$88,5,FALSE)</f>
        <v>0</v>
      </c>
      <c r="E32" s="356"/>
      <c r="F32" s="32" t="s">
        <v>39</v>
      </c>
      <c r="G32" s="61" t="str">
        <f>IF(VLOOKUP(A32,'シート1（人件費算出表基礎データ）'!$A$19:$P$88,2,FALSE)="","",VLOOKUP(A32,'シート1（人件費算出表基礎データ）'!$A$19:$P$88,2,FALSE))</f>
        <v/>
      </c>
      <c r="H32" s="61">
        <f>VLOOKUP(A32,'シート1（人件費算出表基礎データ）'!$A$19:$P$88,3,FALSE)</f>
        <v>0</v>
      </c>
      <c r="I32" s="33"/>
      <c r="J32" s="32" t="s">
        <v>19</v>
      </c>
      <c r="K32" s="355">
        <f>VLOOKUP(A32,'シート1（人件費算出表基礎データ）'!$A$19:$P$88,4,FALSE)</f>
        <v>0</v>
      </c>
      <c r="L32" s="355">
        <f>VLOOKUP($A$2,'シート1（人件費算出表基礎データ）'!$A$19:$P$88,3,FALSE)</f>
        <v>0</v>
      </c>
      <c r="M32" s="32"/>
      <c r="N32" s="32" t="s">
        <v>20</v>
      </c>
      <c r="O32" s="34">
        <f>DATEDIF(VLOOKUP(A32,'シート1（人件費算出表基礎データ）'!$A$19:$P$88,6,FALSE),$R$2,"Y")</f>
        <v>126</v>
      </c>
      <c r="P32" s="35">
        <f>MOD(DATEDIF(VLOOKUP(A32,'シート1（人件費算出表基礎データ）'!$A$19:$P$88,6,FALSE),$R$2,"m"),12)</f>
        <v>2</v>
      </c>
      <c r="Q32" s="4"/>
      <c r="R32" s="36">
        <f>R2</f>
        <v>46112</v>
      </c>
      <c r="S32" s="4" t="s">
        <v>40</v>
      </c>
    </row>
    <row r="33" spans="1:19" ht="22.5" customHeight="1" thickBot="1">
      <c r="A33" s="108"/>
      <c r="B33" s="109" t="s">
        <v>22</v>
      </c>
      <c r="C33" s="110" t="s">
        <v>1</v>
      </c>
      <c r="D33" s="110" t="s">
        <v>23</v>
      </c>
      <c r="E33" s="111" t="s">
        <v>3</v>
      </c>
      <c r="F33" s="110" t="s">
        <v>24</v>
      </c>
      <c r="G33" s="110" t="s">
        <v>25</v>
      </c>
      <c r="H33" s="112" t="s">
        <v>5</v>
      </c>
      <c r="I33" s="110" t="s">
        <v>6</v>
      </c>
      <c r="J33" s="110" t="s">
        <v>26</v>
      </c>
      <c r="K33" s="110" t="s">
        <v>8</v>
      </c>
      <c r="L33" s="88" t="s">
        <v>9</v>
      </c>
      <c r="M33" s="113" t="s">
        <v>10</v>
      </c>
      <c r="N33" s="113" t="s">
        <v>11</v>
      </c>
      <c r="O33" s="113" t="s">
        <v>27</v>
      </c>
      <c r="P33" s="114" t="s">
        <v>28</v>
      </c>
      <c r="Q33" s="115" t="s">
        <v>85</v>
      </c>
      <c r="R33" s="110" t="s">
        <v>14</v>
      </c>
      <c r="S33" s="110" t="s">
        <v>15</v>
      </c>
    </row>
    <row r="34" spans="1:19" ht="15.75" customHeight="1" thickTop="1" thickBot="1">
      <c r="A34" s="37" t="s">
        <v>15</v>
      </c>
      <c r="B34" s="108"/>
      <c r="C34" s="105"/>
      <c r="D34" s="104"/>
      <c r="E34" s="104"/>
      <c r="F34" s="104"/>
      <c r="G34" s="104"/>
      <c r="H34" s="104"/>
      <c r="I34" s="104"/>
      <c r="J34" s="104"/>
      <c r="K34" s="104"/>
      <c r="L34" s="116">
        <f>SUM(D34:K34)</f>
        <v>0</v>
      </c>
      <c r="M34" s="102"/>
      <c r="N34" s="103"/>
      <c r="O34" s="103"/>
      <c r="P34" s="91">
        <v>0</v>
      </c>
      <c r="Q34" s="91">
        <v>0</v>
      </c>
      <c r="R34" s="117">
        <f>SUM(M34:Q34)</f>
        <v>0</v>
      </c>
      <c r="S34" s="117">
        <f>C34+L34+R34</f>
        <v>0</v>
      </c>
    </row>
    <row r="35" spans="1:19" ht="15.75" customHeight="1" thickTop="1">
      <c r="A35" s="37" t="s">
        <v>16</v>
      </c>
      <c r="B35" s="161">
        <f>VLOOKUP($A$32,'シート1（人件費算出表基礎データ）'!$A$19:$R$88,13,FALSE)/100</f>
        <v>0</v>
      </c>
      <c r="C35" s="91">
        <f>ROUND($C$34*$B35,0)</f>
        <v>0</v>
      </c>
      <c r="D35" s="117">
        <f t="shared" ref="D35:D40" si="45">ROUND($D$34*$B35,0)</f>
        <v>0</v>
      </c>
      <c r="E35" s="117">
        <f t="shared" ref="E35:E40" si="46">ROUND($E$34*$B35,0)</f>
        <v>0</v>
      </c>
      <c r="F35" s="117">
        <f t="shared" ref="F35:F40" si="47">ROUND($F$34*$B35,0)</f>
        <v>0</v>
      </c>
      <c r="G35" s="117">
        <f t="shared" ref="G35:G40" si="48">ROUND($G$34*$B35,0)</f>
        <v>0</v>
      </c>
      <c r="H35" s="117">
        <f t="shared" ref="H35:H40" si="49">ROUND($H$34*$B35,0)</f>
        <v>0</v>
      </c>
      <c r="I35" s="117">
        <f t="shared" ref="I35:I40" si="50">ROUND($I$34*$B35,0)</f>
        <v>0</v>
      </c>
      <c r="J35" s="117">
        <f t="shared" ref="J35:J40" si="51">ROUND($J$34*$B35,0)</f>
        <v>0</v>
      </c>
      <c r="K35" s="117">
        <f t="shared" ref="K35:K40" si="52">ROUND($K$34*$B35,0)</f>
        <v>0</v>
      </c>
      <c r="L35" s="116">
        <f>SUM(D35:K35)</f>
        <v>0</v>
      </c>
      <c r="M35" s="117">
        <f t="shared" ref="M35:M40" si="53">ROUND($M$34*$B35,0)</f>
        <v>0</v>
      </c>
      <c r="N35" s="117">
        <f t="shared" ref="N35:N40" si="54">ROUND($N$34*$B35,0)</f>
        <v>0</v>
      </c>
      <c r="O35" s="117">
        <f t="shared" ref="O35:O40" si="55">ROUND($O$34*$B35,0)</f>
        <v>0</v>
      </c>
      <c r="P35" s="117">
        <f>ROUND(P34*B35,0)</f>
        <v>0</v>
      </c>
      <c r="Q35" s="117">
        <f>ROUND(Q34*B35,0)</f>
        <v>0</v>
      </c>
      <c r="R35" s="117">
        <f>SUM(M35:Q35)</f>
        <v>0</v>
      </c>
      <c r="S35" s="117">
        <f>C35+L35+R35</f>
        <v>0</v>
      </c>
    </row>
    <row r="36" spans="1:19" ht="15.75" customHeight="1">
      <c r="A36" s="37" t="s">
        <v>17</v>
      </c>
      <c r="B36" s="161">
        <f>VLOOKUP($A$32,'シート1（人件費算出表基礎データ）'!$A$19:$R$88,14,FALSE)/100</f>
        <v>0</v>
      </c>
      <c r="C36" s="91">
        <f t="shared" ref="C36:C40" si="56">ROUND($C$34*$B36,0)</f>
        <v>0</v>
      </c>
      <c r="D36" s="117">
        <f t="shared" si="45"/>
        <v>0</v>
      </c>
      <c r="E36" s="117">
        <f t="shared" si="46"/>
        <v>0</v>
      </c>
      <c r="F36" s="117">
        <f t="shared" si="47"/>
        <v>0</v>
      </c>
      <c r="G36" s="117">
        <f t="shared" si="48"/>
        <v>0</v>
      </c>
      <c r="H36" s="117">
        <f t="shared" si="49"/>
        <v>0</v>
      </c>
      <c r="I36" s="117">
        <f t="shared" si="50"/>
        <v>0</v>
      </c>
      <c r="J36" s="117">
        <f t="shared" si="51"/>
        <v>0</v>
      </c>
      <c r="K36" s="117">
        <f t="shared" si="52"/>
        <v>0</v>
      </c>
      <c r="L36" s="116">
        <f>SUM(D36:K36)</f>
        <v>0</v>
      </c>
      <c r="M36" s="117">
        <f t="shared" si="53"/>
        <v>0</v>
      </c>
      <c r="N36" s="117">
        <f t="shared" si="54"/>
        <v>0</v>
      </c>
      <c r="O36" s="117">
        <f t="shared" si="55"/>
        <v>0</v>
      </c>
      <c r="P36" s="117">
        <f>ROUND(P34*B36,0)</f>
        <v>0</v>
      </c>
      <c r="Q36" s="117">
        <f>ROUND(Q34*B36,0)</f>
        <v>0</v>
      </c>
      <c r="R36" s="117">
        <f>SUM(M36:Q36)</f>
        <v>0</v>
      </c>
      <c r="S36" s="117">
        <f>C36+L36+R36</f>
        <v>0</v>
      </c>
    </row>
    <row r="37" spans="1:19" ht="15.75" customHeight="1">
      <c r="A37" s="37" t="s">
        <v>18</v>
      </c>
      <c r="B37" s="161">
        <f>VLOOKUP($A$32,'シート1（人件費算出表基礎データ）'!$A$19:$R$88,15,FALSE)/100</f>
        <v>0</v>
      </c>
      <c r="C37" s="91">
        <f t="shared" si="56"/>
        <v>0</v>
      </c>
      <c r="D37" s="117">
        <f t="shared" si="45"/>
        <v>0</v>
      </c>
      <c r="E37" s="117">
        <f t="shared" si="46"/>
        <v>0</v>
      </c>
      <c r="F37" s="117">
        <f t="shared" si="47"/>
        <v>0</v>
      </c>
      <c r="G37" s="117">
        <f t="shared" si="48"/>
        <v>0</v>
      </c>
      <c r="H37" s="117">
        <f t="shared" si="49"/>
        <v>0</v>
      </c>
      <c r="I37" s="117">
        <f t="shared" si="50"/>
        <v>0</v>
      </c>
      <c r="J37" s="117">
        <f t="shared" si="51"/>
        <v>0</v>
      </c>
      <c r="K37" s="117">
        <f t="shared" si="52"/>
        <v>0</v>
      </c>
      <c r="L37" s="116">
        <f>SUM(D37:K37)</f>
        <v>0</v>
      </c>
      <c r="M37" s="117">
        <f t="shared" si="53"/>
        <v>0</v>
      </c>
      <c r="N37" s="117">
        <f t="shared" si="54"/>
        <v>0</v>
      </c>
      <c r="O37" s="117">
        <f t="shared" si="55"/>
        <v>0</v>
      </c>
      <c r="P37" s="117">
        <f>ROUND(P34*B37,0)</f>
        <v>0</v>
      </c>
      <c r="Q37" s="117">
        <f>ROUND(Q34*B37,0)</f>
        <v>0</v>
      </c>
      <c r="R37" s="117">
        <f>SUM(M37:Q37)</f>
        <v>0</v>
      </c>
      <c r="S37" s="117">
        <f>C37+L37+R37</f>
        <v>0</v>
      </c>
    </row>
    <row r="38" spans="1:19" ht="15.75" customHeight="1">
      <c r="A38" s="155" t="s">
        <v>93</v>
      </c>
      <c r="B38" s="161">
        <f>VLOOKUP($A$32,'シート1（人件費算出表基礎データ）'!$A$19:$R$88,16,FALSE)/100</f>
        <v>0</v>
      </c>
      <c r="C38" s="91">
        <f t="shared" si="56"/>
        <v>0</v>
      </c>
      <c r="D38" s="117">
        <f t="shared" si="45"/>
        <v>0</v>
      </c>
      <c r="E38" s="117">
        <f t="shared" si="46"/>
        <v>0</v>
      </c>
      <c r="F38" s="117">
        <f t="shared" si="47"/>
        <v>0</v>
      </c>
      <c r="G38" s="117">
        <f t="shared" si="48"/>
        <v>0</v>
      </c>
      <c r="H38" s="117">
        <f t="shared" si="49"/>
        <v>0</v>
      </c>
      <c r="I38" s="117">
        <f t="shared" si="50"/>
        <v>0</v>
      </c>
      <c r="J38" s="117">
        <f t="shared" si="51"/>
        <v>0</v>
      </c>
      <c r="K38" s="117">
        <f t="shared" si="52"/>
        <v>0</v>
      </c>
      <c r="L38" s="116">
        <f t="shared" ref="L38:L40" si="57">SUM(D38:K38)</f>
        <v>0</v>
      </c>
      <c r="M38" s="117">
        <f t="shared" si="53"/>
        <v>0</v>
      </c>
      <c r="N38" s="117">
        <f t="shared" si="54"/>
        <v>0</v>
      </c>
      <c r="O38" s="117">
        <f t="shared" si="55"/>
        <v>0</v>
      </c>
      <c r="P38" s="117">
        <f>ROUND(P34*B38,0)</f>
        <v>0</v>
      </c>
      <c r="Q38" s="117">
        <f>ROUND(Q34*B38,0)</f>
        <v>0</v>
      </c>
      <c r="R38" s="117">
        <f t="shared" ref="R38:R40" si="58">SUM(M38:Q38)</f>
        <v>0</v>
      </c>
      <c r="S38" s="117">
        <f t="shared" ref="S38:S40" si="59">C38+L38+R38</f>
        <v>0</v>
      </c>
    </row>
    <row r="39" spans="1:19" ht="15.75" customHeight="1">
      <c r="A39" s="37" t="s">
        <v>96</v>
      </c>
      <c r="B39" s="161">
        <f>VLOOKUP($A$32,'シート1（人件費算出表基礎データ）'!$A$19:$R$88,17,FALSE)/100</f>
        <v>0</v>
      </c>
      <c r="C39" s="91">
        <f t="shared" si="56"/>
        <v>0</v>
      </c>
      <c r="D39" s="117">
        <f t="shared" si="45"/>
        <v>0</v>
      </c>
      <c r="E39" s="117">
        <f t="shared" si="46"/>
        <v>0</v>
      </c>
      <c r="F39" s="117">
        <f t="shared" si="47"/>
        <v>0</v>
      </c>
      <c r="G39" s="117">
        <f t="shared" si="48"/>
        <v>0</v>
      </c>
      <c r="H39" s="117">
        <f t="shared" si="49"/>
        <v>0</v>
      </c>
      <c r="I39" s="117">
        <f t="shared" si="50"/>
        <v>0</v>
      </c>
      <c r="J39" s="117">
        <f t="shared" si="51"/>
        <v>0</v>
      </c>
      <c r="K39" s="117">
        <f t="shared" si="52"/>
        <v>0</v>
      </c>
      <c r="L39" s="116">
        <f t="shared" si="57"/>
        <v>0</v>
      </c>
      <c r="M39" s="117">
        <f t="shared" si="53"/>
        <v>0</v>
      </c>
      <c r="N39" s="117">
        <f t="shared" si="54"/>
        <v>0</v>
      </c>
      <c r="O39" s="117">
        <f t="shared" si="55"/>
        <v>0</v>
      </c>
      <c r="P39" s="117">
        <f>ROUND(P34*B39,0)</f>
        <v>0</v>
      </c>
      <c r="Q39" s="117">
        <f>ROUND(Q34*B39,0)</f>
        <v>0</v>
      </c>
      <c r="R39" s="117">
        <f t="shared" si="58"/>
        <v>0</v>
      </c>
      <c r="S39" s="117">
        <f t="shared" si="59"/>
        <v>0</v>
      </c>
    </row>
    <row r="40" spans="1:19" ht="15.75" customHeight="1">
      <c r="A40" s="155" t="s">
        <v>92</v>
      </c>
      <c r="B40" s="161">
        <f>VLOOKUP($A$32,'シート1（人件費算出表基礎データ）'!$A$19:$R$88,18,FALSE)/100</f>
        <v>0</v>
      </c>
      <c r="C40" s="91">
        <f t="shared" si="56"/>
        <v>0</v>
      </c>
      <c r="D40" s="117">
        <f t="shared" si="45"/>
        <v>0</v>
      </c>
      <c r="E40" s="117">
        <f t="shared" si="46"/>
        <v>0</v>
      </c>
      <c r="F40" s="117">
        <f t="shared" si="47"/>
        <v>0</v>
      </c>
      <c r="G40" s="117">
        <f t="shared" si="48"/>
        <v>0</v>
      </c>
      <c r="H40" s="117">
        <f t="shared" si="49"/>
        <v>0</v>
      </c>
      <c r="I40" s="117">
        <f t="shared" si="50"/>
        <v>0</v>
      </c>
      <c r="J40" s="117">
        <f t="shared" si="51"/>
        <v>0</v>
      </c>
      <c r="K40" s="117">
        <f t="shared" si="52"/>
        <v>0</v>
      </c>
      <c r="L40" s="116">
        <f t="shared" si="57"/>
        <v>0</v>
      </c>
      <c r="M40" s="117">
        <f t="shared" si="53"/>
        <v>0</v>
      </c>
      <c r="N40" s="117">
        <f t="shared" si="54"/>
        <v>0</v>
      </c>
      <c r="O40" s="117">
        <f t="shared" si="55"/>
        <v>0</v>
      </c>
      <c r="P40" s="117">
        <f t="shared" ref="P40" si="60">ROUND(P34*B40,0)</f>
        <v>0</v>
      </c>
      <c r="Q40" s="117">
        <f t="shared" ref="Q40" si="61">ROUND(Q34*B40,0)</f>
        <v>0</v>
      </c>
      <c r="R40" s="117">
        <f t="shared" si="58"/>
        <v>0</v>
      </c>
      <c r="S40" s="117">
        <f t="shared" si="59"/>
        <v>0</v>
      </c>
    </row>
    <row r="42" spans="1:19" ht="15" customHeight="1">
      <c r="A42" s="51">
        <v>10</v>
      </c>
      <c r="B42" s="355" t="s">
        <v>86</v>
      </c>
      <c r="C42" s="355"/>
      <c r="D42" s="356">
        <f>VLOOKUP(A42,'シート1（人件費算出表基礎データ）'!$A$19:$P$88,5,FALSE)</f>
        <v>0</v>
      </c>
      <c r="E42" s="356"/>
      <c r="F42" s="32" t="s">
        <v>39</v>
      </c>
      <c r="G42" s="61" t="str">
        <f>IF(VLOOKUP(A42,'シート1（人件費算出表基礎データ）'!$A$19:$P$88,2,FALSE)="","",VLOOKUP(A42,'シート1（人件費算出表基礎データ）'!$A$19:$P$88,2,FALSE))</f>
        <v/>
      </c>
      <c r="H42" s="61">
        <f>VLOOKUP(A42,'シート1（人件費算出表基礎データ）'!$A$19:$P$88,3,FALSE)</f>
        <v>0</v>
      </c>
      <c r="I42" s="33"/>
      <c r="J42" s="32" t="s">
        <v>19</v>
      </c>
      <c r="K42" s="357">
        <f>VLOOKUP(A42,'シート1（人件費算出表基礎データ）'!$A$19:$P$88,4,FALSE)</f>
        <v>0</v>
      </c>
      <c r="L42" s="357"/>
      <c r="M42" s="32"/>
      <c r="N42" s="32" t="s">
        <v>20</v>
      </c>
      <c r="O42" s="34">
        <f>DATEDIF(VLOOKUP(A42,'シート1（人件費算出表基礎データ）'!$A$19:$P$88,6,FALSE),$R$2,"Y")</f>
        <v>126</v>
      </c>
      <c r="P42" s="35">
        <f>MOD(DATEDIF(VLOOKUP(A42,'シート1（人件費算出表基礎データ）'!$A$19:$P$88,6,FALSE),$R$2,"m"),12)</f>
        <v>2</v>
      </c>
      <c r="Q42" s="4"/>
      <c r="R42" s="36">
        <f>R2</f>
        <v>46112</v>
      </c>
      <c r="S42" s="4" t="s">
        <v>40</v>
      </c>
    </row>
    <row r="43" spans="1:19" ht="22.5" customHeight="1" thickBot="1">
      <c r="A43" s="108"/>
      <c r="B43" s="109" t="s">
        <v>22</v>
      </c>
      <c r="C43" s="110" t="s">
        <v>1</v>
      </c>
      <c r="D43" s="110" t="s">
        <v>23</v>
      </c>
      <c r="E43" s="111" t="s">
        <v>3</v>
      </c>
      <c r="F43" s="110" t="s">
        <v>24</v>
      </c>
      <c r="G43" s="110" t="s">
        <v>25</v>
      </c>
      <c r="H43" s="112" t="s">
        <v>5</v>
      </c>
      <c r="I43" s="110" t="s">
        <v>6</v>
      </c>
      <c r="J43" s="110" t="s">
        <v>26</v>
      </c>
      <c r="K43" s="110" t="s">
        <v>8</v>
      </c>
      <c r="L43" s="88" t="s">
        <v>9</v>
      </c>
      <c r="M43" s="113" t="s">
        <v>10</v>
      </c>
      <c r="N43" s="113" t="s">
        <v>11</v>
      </c>
      <c r="O43" s="113" t="s">
        <v>27</v>
      </c>
      <c r="P43" s="114" t="s">
        <v>28</v>
      </c>
      <c r="Q43" s="115" t="s">
        <v>85</v>
      </c>
      <c r="R43" s="110" t="s">
        <v>14</v>
      </c>
      <c r="S43" s="110" t="s">
        <v>15</v>
      </c>
    </row>
    <row r="44" spans="1:19" ht="15.75" customHeight="1" thickTop="1" thickBot="1">
      <c r="A44" s="37" t="s">
        <v>15</v>
      </c>
      <c r="B44" s="108"/>
      <c r="C44" s="105"/>
      <c r="D44" s="104"/>
      <c r="E44" s="104"/>
      <c r="F44" s="104"/>
      <c r="G44" s="104"/>
      <c r="H44" s="104"/>
      <c r="I44" s="104"/>
      <c r="J44" s="104"/>
      <c r="K44" s="104"/>
      <c r="L44" s="116">
        <f>SUM(D44:K44)</f>
        <v>0</v>
      </c>
      <c r="M44" s="102"/>
      <c r="N44" s="103"/>
      <c r="O44" s="103"/>
      <c r="P44" s="91">
        <v>0</v>
      </c>
      <c r="Q44" s="91">
        <v>0</v>
      </c>
      <c r="R44" s="117">
        <f>SUM(M44:Q44)</f>
        <v>0</v>
      </c>
      <c r="S44" s="117">
        <f>C44+L44+R44</f>
        <v>0</v>
      </c>
    </row>
    <row r="45" spans="1:19" ht="15.75" customHeight="1" thickTop="1">
      <c r="A45" s="37" t="s">
        <v>16</v>
      </c>
      <c r="B45" s="161">
        <f>VLOOKUP($A$42,'シート1（人件費算出表基礎データ）'!$A$19:$R$88,13,FALSE)/100</f>
        <v>0</v>
      </c>
      <c r="C45" s="91">
        <f>ROUND($C$44*$B45,0)</f>
        <v>0</v>
      </c>
      <c r="D45" s="117">
        <f t="shared" ref="D45:D50" si="62">ROUND($D$44*$B45,0)</f>
        <v>0</v>
      </c>
      <c r="E45" s="117">
        <f t="shared" ref="E45:E50" si="63">ROUND($E$44*$B45,0)</f>
        <v>0</v>
      </c>
      <c r="F45" s="117">
        <f t="shared" ref="F45:F50" si="64">ROUND($F$44*$B45,0)</f>
        <v>0</v>
      </c>
      <c r="G45" s="117">
        <f t="shared" ref="G45:G50" si="65">ROUND($G$44*$B45,0)</f>
        <v>0</v>
      </c>
      <c r="H45" s="117">
        <f t="shared" ref="H45:H50" si="66">ROUND($H$44*$B45,0)</f>
        <v>0</v>
      </c>
      <c r="I45" s="117">
        <f t="shared" ref="I45:I50" si="67">ROUND($I$44*$B45,0)</f>
        <v>0</v>
      </c>
      <c r="J45" s="117">
        <f t="shared" ref="J45:J50" si="68">ROUND($J$44*$B45,0)</f>
        <v>0</v>
      </c>
      <c r="K45" s="117">
        <f t="shared" ref="K45:K50" si="69">ROUND($K$44*$B45,0)</f>
        <v>0</v>
      </c>
      <c r="L45" s="116">
        <f>SUM(D45:K45)</f>
        <v>0</v>
      </c>
      <c r="M45" s="117">
        <f t="shared" ref="M45:M50" si="70">ROUND($M$44*$B45,0)</f>
        <v>0</v>
      </c>
      <c r="N45" s="117">
        <f t="shared" ref="N45:N50" si="71">ROUND($N$44*$B45,0)</f>
        <v>0</v>
      </c>
      <c r="O45" s="117">
        <f t="shared" ref="O45:O50" si="72">ROUND($O$44*$B45,0)</f>
        <v>0</v>
      </c>
      <c r="P45" s="117">
        <f>ROUND(P44*B45,0)</f>
        <v>0</v>
      </c>
      <c r="Q45" s="117">
        <f>ROUND(Q44*B45,0)</f>
        <v>0</v>
      </c>
      <c r="R45" s="117">
        <f>SUM(M45:Q45)</f>
        <v>0</v>
      </c>
      <c r="S45" s="117">
        <f>C45+L45+R45</f>
        <v>0</v>
      </c>
    </row>
    <row r="46" spans="1:19" ht="15.75" customHeight="1">
      <c r="A46" s="37" t="s">
        <v>17</v>
      </c>
      <c r="B46" s="161">
        <f>VLOOKUP($A$42,'シート1（人件費算出表基礎データ）'!$A$19:$R$88,14,FALSE)/100</f>
        <v>0</v>
      </c>
      <c r="C46" s="91">
        <f t="shared" ref="C46:C50" si="73">ROUND($C$44*$B46,0)</f>
        <v>0</v>
      </c>
      <c r="D46" s="117">
        <f t="shared" si="62"/>
        <v>0</v>
      </c>
      <c r="E46" s="117">
        <f t="shared" si="63"/>
        <v>0</v>
      </c>
      <c r="F46" s="117">
        <f t="shared" si="64"/>
        <v>0</v>
      </c>
      <c r="G46" s="117">
        <f t="shared" si="65"/>
        <v>0</v>
      </c>
      <c r="H46" s="117">
        <f t="shared" si="66"/>
        <v>0</v>
      </c>
      <c r="I46" s="117">
        <f t="shared" si="67"/>
        <v>0</v>
      </c>
      <c r="J46" s="117">
        <f t="shared" si="68"/>
        <v>0</v>
      </c>
      <c r="K46" s="117">
        <f t="shared" si="69"/>
        <v>0</v>
      </c>
      <c r="L46" s="116">
        <f>SUM(D46:K46)</f>
        <v>0</v>
      </c>
      <c r="M46" s="117">
        <f t="shared" si="70"/>
        <v>0</v>
      </c>
      <c r="N46" s="117">
        <f t="shared" si="71"/>
        <v>0</v>
      </c>
      <c r="O46" s="117">
        <f t="shared" si="72"/>
        <v>0</v>
      </c>
      <c r="P46" s="117">
        <f>ROUND(P44*B46,0)</f>
        <v>0</v>
      </c>
      <c r="Q46" s="117">
        <f>ROUND(Q44*B46,0)</f>
        <v>0</v>
      </c>
      <c r="R46" s="117">
        <f>SUM(M46:Q46)</f>
        <v>0</v>
      </c>
      <c r="S46" s="117">
        <f>C46+L46+R46</f>
        <v>0</v>
      </c>
    </row>
    <row r="47" spans="1:19" ht="15.75" customHeight="1">
      <c r="A47" s="37" t="s">
        <v>18</v>
      </c>
      <c r="B47" s="161">
        <f>VLOOKUP($A$42,'シート1（人件費算出表基礎データ）'!$A$19:$R$88,15,FALSE)/100</f>
        <v>0</v>
      </c>
      <c r="C47" s="91">
        <f t="shared" si="73"/>
        <v>0</v>
      </c>
      <c r="D47" s="117">
        <f t="shared" si="62"/>
        <v>0</v>
      </c>
      <c r="E47" s="117">
        <f t="shared" si="63"/>
        <v>0</v>
      </c>
      <c r="F47" s="117">
        <f t="shared" si="64"/>
        <v>0</v>
      </c>
      <c r="G47" s="117">
        <f t="shared" si="65"/>
        <v>0</v>
      </c>
      <c r="H47" s="117">
        <f t="shared" si="66"/>
        <v>0</v>
      </c>
      <c r="I47" s="117">
        <f t="shared" si="67"/>
        <v>0</v>
      </c>
      <c r="J47" s="117">
        <f t="shared" si="68"/>
        <v>0</v>
      </c>
      <c r="K47" s="117">
        <f t="shared" si="69"/>
        <v>0</v>
      </c>
      <c r="L47" s="116">
        <f>SUM(D47:K47)</f>
        <v>0</v>
      </c>
      <c r="M47" s="117">
        <f t="shared" si="70"/>
        <v>0</v>
      </c>
      <c r="N47" s="117">
        <f t="shared" si="71"/>
        <v>0</v>
      </c>
      <c r="O47" s="117">
        <f t="shared" si="72"/>
        <v>0</v>
      </c>
      <c r="P47" s="117">
        <f>ROUND(P44*B47,0)</f>
        <v>0</v>
      </c>
      <c r="Q47" s="117">
        <f>ROUND(Q44*B47,0)</f>
        <v>0</v>
      </c>
      <c r="R47" s="117">
        <f>SUM(M47:Q47)</f>
        <v>0</v>
      </c>
      <c r="S47" s="117">
        <f>C47+L47+R47</f>
        <v>0</v>
      </c>
    </row>
    <row r="48" spans="1:19" ht="15.75" customHeight="1">
      <c r="A48" s="155" t="s">
        <v>93</v>
      </c>
      <c r="B48" s="161">
        <f>VLOOKUP($A$42,'シート1（人件費算出表基礎データ）'!$A$19:$R$88,16,FALSE)/100</f>
        <v>0</v>
      </c>
      <c r="C48" s="91">
        <f t="shared" si="73"/>
        <v>0</v>
      </c>
      <c r="D48" s="117">
        <f t="shared" si="62"/>
        <v>0</v>
      </c>
      <c r="E48" s="117">
        <f t="shared" si="63"/>
        <v>0</v>
      </c>
      <c r="F48" s="117">
        <f t="shared" si="64"/>
        <v>0</v>
      </c>
      <c r="G48" s="117">
        <f t="shared" si="65"/>
        <v>0</v>
      </c>
      <c r="H48" s="117">
        <f t="shared" si="66"/>
        <v>0</v>
      </c>
      <c r="I48" s="117">
        <f t="shared" si="67"/>
        <v>0</v>
      </c>
      <c r="J48" s="117">
        <f t="shared" si="68"/>
        <v>0</v>
      </c>
      <c r="K48" s="117">
        <f t="shared" si="69"/>
        <v>0</v>
      </c>
      <c r="L48" s="116">
        <f t="shared" ref="L48:L50" si="74">SUM(D48:K48)</f>
        <v>0</v>
      </c>
      <c r="M48" s="117">
        <f t="shared" si="70"/>
        <v>0</v>
      </c>
      <c r="N48" s="117">
        <f t="shared" si="71"/>
        <v>0</v>
      </c>
      <c r="O48" s="117">
        <f t="shared" si="72"/>
        <v>0</v>
      </c>
      <c r="P48" s="117">
        <f>ROUND(P44*B48,0)</f>
        <v>0</v>
      </c>
      <c r="Q48" s="117">
        <f>ROUND(Q44*B48,0)</f>
        <v>0</v>
      </c>
      <c r="R48" s="117">
        <f t="shared" ref="R48:R50" si="75">SUM(M48:Q48)</f>
        <v>0</v>
      </c>
      <c r="S48" s="117">
        <f t="shared" ref="S48:S50" si="76">C48+L48+R48</f>
        <v>0</v>
      </c>
    </row>
    <row r="49" spans="1:19" ht="15.75" customHeight="1">
      <c r="A49" s="37" t="s">
        <v>96</v>
      </c>
      <c r="B49" s="161">
        <f>VLOOKUP($A$42,'シート1（人件費算出表基礎データ）'!$A$19:$R$88,17,FALSE)/100</f>
        <v>0</v>
      </c>
      <c r="C49" s="91">
        <f t="shared" si="73"/>
        <v>0</v>
      </c>
      <c r="D49" s="117">
        <f t="shared" si="62"/>
        <v>0</v>
      </c>
      <c r="E49" s="117">
        <f t="shared" si="63"/>
        <v>0</v>
      </c>
      <c r="F49" s="117">
        <f t="shared" si="64"/>
        <v>0</v>
      </c>
      <c r="G49" s="117">
        <f t="shared" si="65"/>
        <v>0</v>
      </c>
      <c r="H49" s="117">
        <f t="shared" si="66"/>
        <v>0</v>
      </c>
      <c r="I49" s="117">
        <f t="shared" si="67"/>
        <v>0</v>
      </c>
      <c r="J49" s="117">
        <f t="shared" si="68"/>
        <v>0</v>
      </c>
      <c r="K49" s="117">
        <f t="shared" si="69"/>
        <v>0</v>
      </c>
      <c r="L49" s="116">
        <f t="shared" si="74"/>
        <v>0</v>
      </c>
      <c r="M49" s="117">
        <f t="shared" si="70"/>
        <v>0</v>
      </c>
      <c r="N49" s="117">
        <f t="shared" si="71"/>
        <v>0</v>
      </c>
      <c r="O49" s="117">
        <f t="shared" si="72"/>
        <v>0</v>
      </c>
      <c r="P49" s="117">
        <f>ROUND(P44*B49,0)</f>
        <v>0</v>
      </c>
      <c r="Q49" s="117">
        <f>ROUND(Q44*B49,0)</f>
        <v>0</v>
      </c>
      <c r="R49" s="117">
        <f t="shared" si="75"/>
        <v>0</v>
      </c>
      <c r="S49" s="117">
        <f t="shared" si="76"/>
        <v>0</v>
      </c>
    </row>
    <row r="50" spans="1:19" ht="15.75" customHeight="1">
      <c r="A50" s="155" t="s">
        <v>92</v>
      </c>
      <c r="B50" s="161">
        <f>VLOOKUP($A$42,'シート1（人件費算出表基礎データ）'!$A$19:$R$88,18,FALSE)/100</f>
        <v>0</v>
      </c>
      <c r="C50" s="91">
        <f t="shared" si="73"/>
        <v>0</v>
      </c>
      <c r="D50" s="117">
        <f t="shared" si="62"/>
        <v>0</v>
      </c>
      <c r="E50" s="117">
        <f t="shared" si="63"/>
        <v>0</v>
      </c>
      <c r="F50" s="117">
        <f t="shared" si="64"/>
        <v>0</v>
      </c>
      <c r="G50" s="117">
        <f t="shared" si="65"/>
        <v>0</v>
      </c>
      <c r="H50" s="117">
        <f t="shared" si="66"/>
        <v>0</v>
      </c>
      <c r="I50" s="117">
        <f t="shared" si="67"/>
        <v>0</v>
      </c>
      <c r="J50" s="117">
        <f t="shared" si="68"/>
        <v>0</v>
      </c>
      <c r="K50" s="117">
        <f t="shared" si="69"/>
        <v>0</v>
      </c>
      <c r="L50" s="116">
        <f t="shared" si="74"/>
        <v>0</v>
      </c>
      <c r="M50" s="117">
        <f t="shared" si="70"/>
        <v>0</v>
      </c>
      <c r="N50" s="117">
        <f t="shared" si="71"/>
        <v>0</v>
      </c>
      <c r="O50" s="117">
        <f t="shared" si="72"/>
        <v>0</v>
      </c>
      <c r="P50" s="117">
        <f>ROUND(P44*B50,0)</f>
        <v>0</v>
      </c>
      <c r="Q50" s="117">
        <f>ROUND(Q44*B50,0)</f>
        <v>0</v>
      </c>
      <c r="R50" s="117">
        <f t="shared" si="75"/>
        <v>0</v>
      </c>
      <c r="S50" s="117">
        <f t="shared" si="76"/>
        <v>0</v>
      </c>
    </row>
  </sheetData>
  <mergeCells count="16">
    <mergeCell ref="A1:S1"/>
    <mergeCell ref="B2:C2"/>
    <mergeCell ref="D2:E2"/>
    <mergeCell ref="K2:L2"/>
    <mergeCell ref="B12:C12"/>
    <mergeCell ref="D12:E12"/>
    <mergeCell ref="K12:L12"/>
    <mergeCell ref="B42:C42"/>
    <mergeCell ref="D42:E42"/>
    <mergeCell ref="B22:C22"/>
    <mergeCell ref="D22:E22"/>
    <mergeCell ref="K22:L22"/>
    <mergeCell ref="B32:C32"/>
    <mergeCell ref="D32:E32"/>
    <mergeCell ref="K32:L32"/>
    <mergeCell ref="K42:L42"/>
  </mergeCells>
  <phoneticPr fontId="3"/>
  <pageMargins left="0.59055118110236227" right="0.59055118110236227" top="0.39370078740157483" bottom="0.19685039370078741" header="0.19685039370078741" footer="0.19685039370078741"/>
  <pageSetup paperSize="9" scale="75" orientation="landscape" r:id="rId1"/>
  <headerFooter>
    <oddHeader>&amp;C人件費算出表（国民年金・給付金統合）</oddHeader>
    <oddFooter>&amp;R&amp;A</oddFooter>
  </headerFooter>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U50"/>
  <sheetViews>
    <sheetView showGridLines="0" view="pageBreakPreview" zoomScaleNormal="100" zoomScaleSheetLayoutView="100" workbookViewId="0">
      <selection sqref="A1:S1"/>
    </sheetView>
  </sheetViews>
  <sheetFormatPr defaultColWidth="9" defaultRowHeight="11.25"/>
  <cols>
    <col min="1" max="1" width="10.625" style="31" customWidth="1"/>
    <col min="2" max="2" width="4.875" style="31" customWidth="1"/>
    <col min="3" max="15" width="8.625" style="31" customWidth="1"/>
    <col min="16" max="16" width="8.5" style="31" customWidth="1"/>
    <col min="17" max="17" width="8.125" style="31" customWidth="1"/>
    <col min="18" max="19" width="8.625" style="31" customWidth="1"/>
    <col min="20" max="20" width="9" style="31" customWidth="1"/>
    <col min="21" max="21" width="14.75" style="31" customWidth="1"/>
    <col min="22" max="16384" width="9" style="31"/>
  </cols>
  <sheetData>
    <row r="1" spans="1:21" ht="14.25">
      <c r="A1" s="354" t="s">
        <v>119</v>
      </c>
      <c r="B1" s="354"/>
      <c r="C1" s="354"/>
      <c r="D1" s="354"/>
      <c r="E1" s="354"/>
      <c r="F1" s="354"/>
      <c r="G1" s="354"/>
      <c r="H1" s="354"/>
      <c r="I1" s="354"/>
      <c r="J1" s="354"/>
      <c r="K1" s="354"/>
      <c r="L1" s="354"/>
      <c r="M1" s="354"/>
      <c r="N1" s="354"/>
      <c r="O1" s="354"/>
      <c r="P1" s="354"/>
      <c r="Q1" s="354"/>
      <c r="R1" s="354"/>
      <c r="S1" s="354"/>
    </row>
    <row r="2" spans="1:21" ht="15" customHeight="1">
      <c r="A2" s="51">
        <v>11</v>
      </c>
      <c r="B2" s="355" t="s">
        <v>86</v>
      </c>
      <c r="C2" s="355"/>
      <c r="D2" s="356">
        <f>VLOOKUP(A2,'シート1（人件費算出表基礎データ）'!$A$19:$P$88,5,FALSE)</f>
        <v>0</v>
      </c>
      <c r="E2" s="356"/>
      <c r="F2" s="32" t="s">
        <v>39</v>
      </c>
      <c r="G2" s="61" t="str">
        <f>IF(VLOOKUP(A2,'シート1（人件費算出表基礎データ）'!$A$19:$P$88,2,FALSE)="","",VLOOKUP(A2,'シート1（人件費算出表基礎データ）'!$A$19:$P$88,2,FALSE))</f>
        <v/>
      </c>
      <c r="H2" s="61">
        <f>VLOOKUP(A2,'シート1（人件費算出表基礎データ）'!$A$19:$P$88,3,FALSE)</f>
        <v>0</v>
      </c>
      <c r="I2" s="33"/>
      <c r="J2" s="32" t="s">
        <v>19</v>
      </c>
      <c r="K2" s="355">
        <f>VLOOKUP(A2,'シート1（人件費算出表基礎データ）'!$A$19:$P$88,4,FALSE)</f>
        <v>0</v>
      </c>
      <c r="L2" s="355">
        <f>VLOOKUP($A$2,'シート1（人件費算出表基礎データ）'!$A$19:$P$88,3,FALSE)</f>
        <v>0</v>
      </c>
      <c r="M2" s="32"/>
      <c r="N2" s="32" t="s">
        <v>20</v>
      </c>
      <c r="O2" s="34">
        <f>DATEDIF(VLOOKUP(A2,'シート1（人件費算出表基礎データ）'!$A$19:$P$88,6,FALSE),$R$2,"Y")</f>
        <v>126</v>
      </c>
      <c r="P2" s="35">
        <f>MOD(DATEDIF(VLOOKUP(A2,'シート1（人件費算出表基礎データ）'!$A$19:$P$88,6,FALSE),$R$2,"m"),12)</f>
        <v>2</v>
      </c>
      <c r="Q2" s="4"/>
      <c r="R2" s="36">
        <f>'シート5-1（兼任1-5）'!R2</f>
        <v>46112</v>
      </c>
      <c r="S2" s="4" t="s">
        <v>40</v>
      </c>
    </row>
    <row r="3" spans="1:21" ht="23.25" customHeight="1" thickBot="1">
      <c r="A3" s="108"/>
      <c r="B3" s="109" t="s">
        <v>22</v>
      </c>
      <c r="C3" s="110" t="s">
        <v>1</v>
      </c>
      <c r="D3" s="110" t="s">
        <v>23</v>
      </c>
      <c r="E3" s="111" t="s">
        <v>3</v>
      </c>
      <c r="F3" s="110" t="s">
        <v>24</v>
      </c>
      <c r="G3" s="110" t="s">
        <v>25</v>
      </c>
      <c r="H3" s="112" t="s">
        <v>5</v>
      </c>
      <c r="I3" s="110" t="s">
        <v>6</v>
      </c>
      <c r="J3" s="110" t="s">
        <v>26</v>
      </c>
      <c r="K3" s="110" t="s">
        <v>8</v>
      </c>
      <c r="L3" s="88" t="s">
        <v>9</v>
      </c>
      <c r="M3" s="113" t="s">
        <v>10</v>
      </c>
      <c r="N3" s="113" t="s">
        <v>11</v>
      </c>
      <c r="O3" s="113" t="s">
        <v>27</v>
      </c>
      <c r="P3" s="114" t="s">
        <v>28</v>
      </c>
      <c r="Q3" s="115" t="s">
        <v>85</v>
      </c>
      <c r="R3" s="110" t="s">
        <v>14</v>
      </c>
      <c r="S3" s="110" t="s">
        <v>15</v>
      </c>
    </row>
    <row r="4" spans="1:21" ht="15.75" customHeight="1" thickTop="1" thickBot="1">
      <c r="A4" s="37" t="s">
        <v>15</v>
      </c>
      <c r="B4" s="108"/>
      <c r="C4" s="105"/>
      <c r="D4" s="104"/>
      <c r="E4" s="104"/>
      <c r="F4" s="104"/>
      <c r="G4" s="104"/>
      <c r="H4" s="104"/>
      <c r="I4" s="104"/>
      <c r="J4" s="104"/>
      <c r="K4" s="104"/>
      <c r="L4" s="116">
        <f t="shared" ref="L4:L10" si="0">SUM(D4:K4)</f>
        <v>0</v>
      </c>
      <c r="M4" s="102"/>
      <c r="N4" s="103"/>
      <c r="O4" s="103"/>
      <c r="P4" s="91">
        <v>0</v>
      </c>
      <c r="Q4" s="91">
        <v>0</v>
      </c>
      <c r="R4" s="117">
        <f t="shared" ref="R4:R10" si="1">SUM(M4:Q4)</f>
        <v>0</v>
      </c>
      <c r="S4" s="117">
        <f t="shared" ref="S4:S10" si="2">C4+L4+R4</f>
        <v>0</v>
      </c>
      <c r="T4" s="43"/>
      <c r="U4" s="44"/>
    </row>
    <row r="5" spans="1:21" ht="15.75" customHeight="1" thickTop="1">
      <c r="A5" s="37" t="s">
        <v>16</v>
      </c>
      <c r="B5" s="161">
        <f>VLOOKUP($A$2,'シート1（人件費算出表基礎データ）'!$A$19:$R$88,13,FALSE)/100</f>
        <v>0</v>
      </c>
      <c r="C5" s="91">
        <f>ROUND($C$4*$B5,0)</f>
        <v>0</v>
      </c>
      <c r="D5" s="117">
        <f t="shared" ref="D5:D10" si="3">ROUND($D$4*$B5,0)</f>
        <v>0</v>
      </c>
      <c r="E5" s="117">
        <f t="shared" ref="E5:E10" si="4">ROUND($E$4*$B5,0)</f>
        <v>0</v>
      </c>
      <c r="F5" s="117">
        <f t="shared" ref="F5:F10" si="5">ROUND($F$4*$B5,0)</f>
        <v>0</v>
      </c>
      <c r="G5" s="117">
        <f t="shared" ref="G5:G10" si="6">ROUND($G$4*$B5,0)</f>
        <v>0</v>
      </c>
      <c r="H5" s="117">
        <f t="shared" ref="H5:H10" si="7">ROUND($H$4*$B5,0)</f>
        <v>0</v>
      </c>
      <c r="I5" s="117">
        <f t="shared" ref="I5:I10" si="8">ROUND($I$4*$B5,0)</f>
        <v>0</v>
      </c>
      <c r="J5" s="117">
        <f t="shared" ref="J5:J10" si="9">ROUND($J$4*$B5,0)</f>
        <v>0</v>
      </c>
      <c r="K5" s="117">
        <f t="shared" ref="K5:K10" si="10">ROUND($K$4*$B5,0)</f>
        <v>0</v>
      </c>
      <c r="L5" s="116">
        <f t="shared" si="0"/>
        <v>0</v>
      </c>
      <c r="M5" s="117">
        <f t="shared" ref="M5:M10" si="11">ROUND($M$4*$B5,0)</f>
        <v>0</v>
      </c>
      <c r="N5" s="117">
        <f t="shared" ref="N5:N10" si="12">ROUND($N$4*$B5,0)</f>
        <v>0</v>
      </c>
      <c r="O5" s="117">
        <f t="shared" ref="O5:O10" si="13">ROUND($O$4*$B5,0)</f>
        <v>0</v>
      </c>
      <c r="P5" s="117">
        <f>ROUND(P4*B5,0)</f>
        <v>0</v>
      </c>
      <c r="Q5" s="117">
        <f>ROUND(Q4*B5,0)</f>
        <v>0</v>
      </c>
      <c r="R5" s="117">
        <f t="shared" si="1"/>
        <v>0</v>
      </c>
      <c r="S5" s="117">
        <f t="shared" si="2"/>
        <v>0</v>
      </c>
    </row>
    <row r="6" spans="1:21" ht="15.75" customHeight="1">
      <c r="A6" s="37" t="s">
        <v>17</v>
      </c>
      <c r="B6" s="161">
        <f>VLOOKUP($A$2,'シート1（人件費算出表基礎データ）'!$A$19:$R$88,14,FALSE)/100</f>
        <v>0</v>
      </c>
      <c r="C6" s="91">
        <f t="shared" ref="C6:C10" si="14">ROUND($C$4*$B6,0)</f>
        <v>0</v>
      </c>
      <c r="D6" s="117">
        <f t="shared" si="3"/>
        <v>0</v>
      </c>
      <c r="E6" s="117">
        <f t="shared" si="4"/>
        <v>0</v>
      </c>
      <c r="F6" s="117">
        <f t="shared" si="5"/>
        <v>0</v>
      </c>
      <c r="G6" s="117">
        <f t="shared" si="6"/>
        <v>0</v>
      </c>
      <c r="H6" s="117">
        <f t="shared" si="7"/>
        <v>0</v>
      </c>
      <c r="I6" s="117">
        <f t="shared" si="8"/>
        <v>0</v>
      </c>
      <c r="J6" s="117">
        <f t="shared" si="9"/>
        <v>0</v>
      </c>
      <c r="K6" s="117">
        <f t="shared" si="10"/>
        <v>0</v>
      </c>
      <c r="L6" s="116">
        <f t="shared" si="0"/>
        <v>0</v>
      </c>
      <c r="M6" s="117">
        <f t="shared" si="11"/>
        <v>0</v>
      </c>
      <c r="N6" s="117">
        <f t="shared" si="12"/>
        <v>0</v>
      </c>
      <c r="O6" s="117">
        <f t="shared" si="13"/>
        <v>0</v>
      </c>
      <c r="P6" s="117">
        <f>ROUND(P4*B6,0)</f>
        <v>0</v>
      </c>
      <c r="Q6" s="117">
        <f>ROUND(Q4*B6,0)</f>
        <v>0</v>
      </c>
      <c r="R6" s="117">
        <f t="shared" si="1"/>
        <v>0</v>
      </c>
      <c r="S6" s="117">
        <f t="shared" si="2"/>
        <v>0</v>
      </c>
    </row>
    <row r="7" spans="1:21" ht="15.75" customHeight="1">
      <c r="A7" s="37" t="s">
        <v>18</v>
      </c>
      <c r="B7" s="161">
        <f>VLOOKUP($A$2,'シート1（人件費算出表基礎データ）'!$A$19:$R$88,15,FALSE)/100</f>
        <v>0</v>
      </c>
      <c r="C7" s="91">
        <f t="shared" si="14"/>
        <v>0</v>
      </c>
      <c r="D7" s="117">
        <f t="shared" si="3"/>
        <v>0</v>
      </c>
      <c r="E7" s="117">
        <f t="shared" si="4"/>
        <v>0</v>
      </c>
      <c r="F7" s="117">
        <f t="shared" si="5"/>
        <v>0</v>
      </c>
      <c r="G7" s="117">
        <f t="shared" si="6"/>
        <v>0</v>
      </c>
      <c r="H7" s="117">
        <f t="shared" si="7"/>
        <v>0</v>
      </c>
      <c r="I7" s="117">
        <f t="shared" si="8"/>
        <v>0</v>
      </c>
      <c r="J7" s="117">
        <f t="shared" si="9"/>
        <v>0</v>
      </c>
      <c r="K7" s="117">
        <f t="shared" si="10"/>
        <v>0</v>
      </c>
      <c r="L7" s="116">
        <f t="shared" si="0"/>
        <v>0</v>
      </c>
      <c r="M7" s="117">
        <f t="shared" si="11"/>
        <v>0</v>
      </c>
      <c r="N7" s="117">
        <f t="shared" si="12"/>
        <v>0</v>
      </c>
      <c r="O7" s="117">
        <f t="shared" si="13"/>
        <v>0</v>
      </c>
      <c r="P7" s="117">
        <f>ROUND(P4*B7,0)</f>
        <v>0</v>
      </c>
      <c r="Q7" s="117">
        <f>ROUND(Q4*B7,0)</f>
        <v>0</v>
      </c>
      <c r="R7" s="117">
        <f t="shared" si="1"/>
        <v>0</v>
      </c>
      <c r="S7" s="117">
        <f t="shared" si="2"/>
        <v>0</v>
      </c>
    </row>
    <row r="8" spans="1:21" ht="15.75" customHeight="1">
      <c r="A8" s="155" t="s">
        <v>93</v>
      </c>
      <c r="B8" s="161">
        <f>VLOOKUP($A$2,'シート1（人件費算出表基礎データ）'!$A$19:$R$88,16,FALSE)/100</f>
        <v>0</v>
      </c>
      <c r="C8" s="91">
        <f t="shared" si="14"/>
        <v>0</v>
      </c>
      <c r="D8" s="117">
        <f t="shared" si="3"/>
        <v>0</v>
      </c>
      <c r="E8" s="117">
        <f t="shared" si="4"/>
        <v>0</v>
      </c>
      <c r="F8" s="117">
        <f t="shared" si="5"/>
        <v>0</v>
      </c>
      <c r="G8" s="117">
        <f t="shared" si="6"/>
        <v>0</v>
      </c>
      <c r="H8" s="117">
        <f t="shared" si="7"/>
        <v>0</v>
      </c>
      <c r="I8" s="117">
        <f t="shared" si="8"/>
        <v>0</v>
      </c>
      <c r="J8" s="117">
        <f t="shared" si="9"/>
        <v>0</v>
      </c>
      <c r="K8" s="117">
        <f t="shared" si="10"/>
        <v>0</v>
      </c>
      <c r="L8" s="116">
        <f t="shared" si="0"/>
        <v>0</v>
      </c>
      <c r="M8" s="117">
        <f t="shared" si="11"/>
        <v>0</v>
      </c>
      <c r="N8" s="117">
        <f t="shared" si="12"/>
        <v>0</v>
      </c>
      <c r="O8" s="117">
        <f t="shared" si="13"/>
        <v>0</v>
      </c>
      <c r="P8" s="117">
        <f>ROUND(P4*B8,0)</f>
        <v>0</v>
      </c>
      <c r="Q8" s="117">
        <f>ROUND(Q4*B8,0)</f>
        <v>0</v>
      </c>
      <c r="R8" s="117">
        <f t="shared" si="1"/>
        <v>0</v>
      </c>
      <c r="S8" s="117">
        <f t="shared" si="2"/>
        <v>0</v>
      </c>
    </row>
    <row r="9" spans="1:21" ht="15.75" customHeight="1">
      <c r="A9" s="37" t="s">
        <v>96</v>
      </c>
      <c r="B9" s="161">
        <f>VLOOKUP($A$2,'シート1（人件費算出表基礎データ）'!$A$19:$R$88,17,FALSE)/100</f>
        <v>0</v>
      </c>
      <c r="C9" s="91">
        <f>ROUND($C$4*$B9,0)</f>
        <v>0</v>
      </c>
      <c r="D9" s="117">
        <f t="shared" si="3"/>
        <v>0</v>
      </c>
      <c r="E9" s="117">
        <f t="shared" si="4"/>
        <v>0</v>
      </c>
      <c r="F9" s="117">
        <f t="shared" si="5"/>
        <v>0</v>
      </c>
      <c r="G9" s="117">
        <f t="shared" si="6"/>
        <v>0</v>
      </c>
      <c r="H9" s="117">
        <f t="shared" si="7"/>
        <v>0</v>
      </c>
      <c r="I9" s="117">
        <f t="shared" si="8"/>
        <v>0</v>
      </c>
      <c r="J9" s="117">
        <f t="shared" si="9"/>
        <v>0</v>
      </c>
      <c r="K9" s="117">
        <f t="shared" si="10"/>
        <v>0</v>
      </c>
      <c r="L9" s="116">
        <f t="shared" si="0"/>
        <v>0</v>
      </c>
      <c r="M9" s="117">
        <f t="shared" si="11"/>
        <v>0</v>
      </c>
      <c r="N9" s="117">
        <f t="shared" si="12"/>
        <v>0</v>
      </c>
      <c r="O9" s="117">
        <f t="shared" si="13"/>
        <v>0</v>
      </c>
      <c r="P9" s="117">
        <f>ROUND(P4*B9,0)</f>
        <v>0</v>
      </c>
      <c r="Q9" s="117">
        <f>ROUND(Q4*B9,0)</f>
        <v>0</v>
      </c>
      <c r="R9" s="117">
        <f t="shared" si="1"/>
        <v>0</v>
      </c>
      <c r="S9" s="117">
        <f t="shared" si="2"/>
        <v>0</v>
      </c>
    </row>
    <row r="10" spans="1:21" ht="15.75" customHeight="1">
      <c r="A10" s="155" t="s">
        <v>92</v>
      </c>
      <c r="B10" s="161">
        <f>VLOOKUP($A$2,'シート1（人件費算出表基礎データ）'!$A$19:$R$88,18,FALSE)/100</f>
        <v>0</v>
      </c>
      <c r="C10" s="91">
        <f t="shared" si="14"/>
        <v>0</v>
      </c>
      <c r="D10" s="117">
        <f t="shared" si="3"/>
        <v>0</v>
      </c>
      <c r="E10" s="117">
        <f t="shared" si="4"/>
        <v>0</v>
      </c>
      <c r="F10" s="117">
        <f t="shared" si="5"/>
        <v>0</v>
      </c>
      <c r="G10" s="117">
        <f t="shared" si="6"/>
        <v>0</v>
      </c>
      <c r="H10" s="117">
        <f t="shared" si="7"/>
        <v>0</v>
      </c>
      <c r="I10" s="117">
        <f t="shared" si="8"/>
        <v>0</v>
      </c>
      <c r="J10" s="117">
        <f t="shared" si="9"/>
        <v>0</v>
      </c>
      <c r="K10" s="117">
        <f t="shared" si="10"/>
        <v>0</v>
      </c>
      <c r="L10" s="116">
        <f t="shared" si="0"/>
        <v>0</v>
      </c>
      <c r="M10" s="117">
        <f t="shared" si="11"/>
        <v>0</v>
      </c>
      <c r="N10" s="117">
        <f t="shared" si="12"/>
        <v>0</v>
      </c>
      <c r="O10" s="117">
        <f t="shared" si="13"/>
        <v>0</v>
      </c>
      <c r="P10" s="117">
        <f>ROUND(P4*B10,0)</f>
        <v>0</v>
      </c>
      <c r="Q10" s="117">
        <f>ROUND(Q4*B10,0)</f>
        <v>0</v>
      </c>
      <c r="R10" s="117">
        <f t="shared" si="1"/>
        <v>0</v>
      </c>
      <c r="S10" s="117">
        <f t="shared" si="2"/>
        <v>0</v>
      </c>
    </row>
    <row r="11" spans="1:21" ht="5.25" customHeight="1">
      <c r="A11" s="38"/>
      <c r="B11" s="39"/>
      <c r="C11" s="5"/>
      <c r="D11" s="4"/>
      <c r="E11" s="4"/>
      <c r="F11" s="4"/>
      <c r="G11" s="4"/>
      <c r="H11" s="4"/>
      <c r="I11" s="4"/>
      <c r="J11" s="4"/>
      <c r="K11" s="4"/>
      <c r="L11" s="4"/>
      <c r="M11" s="4"/>
      <c r="N11" s="4"/>
      <c r="O11" s="4"/>
      <c r="P11" s="4"/>
      <c r="Q11" s="4"/>
      <c r="R11" s="4"/>
      <c r="S11" s="4"/>
    </row>
    <row r="12" spans="1:21" ht="15" customHeight="1">
      <c r="A12" s="51">
        <v>12</v>
      </c>
      <c r="B12" s="355" t="s">
        <v>86</v>
      </c>
      <c r="C12" s="355"/>
      <c r="D12" s="356">
        <f>VLOOKUP(A12,'シート1（人件費算出表基礎データ）'!$A$19:$P$88,5,FALSE)</f>
        <v>0</v>
      </c>
      <c r="E12" s="356"/>
      <c r="F12" s="32" t="s">
        <v>39</v>
      </c>
      <c r="G12" s="61" t="str">
        <f>IF(VLOOKUP(A12,'シート1（人件費算出表基礎データ）'!$A$19:$P$88,2,FALSE)="","",VLOOKUP(A12,'シート1（人件費算出表基礎データ）'!$A$19:$P$88,2,FALSE))</f>
        <v/>
      </c>
      <c r="H12" s="61">
        <f>VLOOKUP(A12,'シート1（人件費算出表基礎データ）'!$A$19:$P$88,3,FALSE)</f>
        <v>0</v>
      </c>
      <c r="I12" s="33"/>
      <c r="J12" s="32" t="s">
        <v>19</v>
      </c>
      <c r="K12" s="355">
        <f>VLOOKUP(A12,'シート1（人件費算出表基礎データ）'!$A$19:$P$88,4,FALSE)</f>
        <v>0</v>
      </c>
      <c r="L12" s="355">
        <f>VLOOKUP($A$2,'シート1（人件費算出表基礎データ）'!$A$19:$P$88,3,FALSE)</f>
        <v>0</v>
      </c>
      <c r="M12" s="32"/>
      <c r="N12" s="32" t="s">
        <v>20</v>
      </c>
      <c r="O12" s="34">
        <f>DATEDIF(VLOOKUP(A12,'シート1（人件費算出表基礎データ）'!$A$19:$P$88,6,FALSE),$R$2,"Y")</f>
        <v>126</v>
      </c>
      <c r="P12" s="35">
        <f>MOD(DATEDIF(VLOOKUP(A12,'シート1（人件費算出表基礎データ）'!$A$19:$P$88,6,FALSE),$R$2,"m"),12)</f>
        <v>2</v>
      </c>
      <c r="Q12" s="4"/>
      <c r="R12" s="36">
        <f>R2</f>
        <v>46112</v>
      </c>
      <c r="S12" s="4" t="s">
        <v>40</v>
      </c>
    </row>
    <row r="13" spans="1:21" ht="23.25" thickBot="1">
      <c r="A13" s="108"/>
      <c r="B13" s="109" t="s">
        <v>22</v>
      </c>
      <c r="C13" s="110" t="s">
        <v>1</v>
      </c>
      <c r="D13" s="110" t="s">
        <v>23</v>
      </c>
      <c r="E13" s="111" t="s">
        <v>3</v>
      </c>
      <c r="F13" s="110" t="s">
        <v>24</v>
      </c>
      <c r="G13" s="110" t="s">
        <v>25</v>
      </c>
      <c r="H13" s="112" t="s">
        <v>5</v>
      </c>
      <c r="I13" s="110" t="s">
        <v>6</v>
      </c>
      <c r="J13" s="110" t="s">
        <v>26</v>
      </c>
      <c r="K13" s="110" t="s">
        <v>8</v>
      </c>
      <c r="L13" s="88" t="s">
        <v>9</v>
      </c>
      <c r="M13" s="113" t="s">
        <v>10</v>
      </c>
      <c r="N13" s="113" t="s">
        <v>11</v>
      </c>
      <c r="O13" s="113" t="s">
        <v>27</v>
      </c>
      <c r="P13" s="114" t="s">
        <v>28</v>
      </c>
      <c r="Q13" s="115" t="s">
        <v>85</v>
      </c>
      <c r="R13" s="110" t="s">
        <v>14</v>
      </c>
      <c r="S13" s="110" t="s">
        <v>15</v>
      </c>
    </row>
    <row r="14" spans="1:21" ht="15.75" customHeight="1" thickTop="1" thickBot="1">
      <c r="A14" s="37" t="s">
        <v>15</v>
      </c>
      <c r="B14" s="108"/>
      <c r="C14" s="105"/>
      <c r="D14" s="104"/>
      <c r="E14" s="104"/>
      <c r="F14" s="104"/>
      <c r="G14" s="104"/>
      <c r="H14" s="104"/>
      <c r="I14" s="104"/>
      <c r="J14" s="104"/>
      <c r="K14" s="104"/>
      <c r="L14" s="116">
        <f>SUM(D14:K14)</f>
        <v>0</v>
      </c>
      <c r="M14" s="102"/>
      <c r="N14" s="103"/>
      <c r="O14" s="103"/>
      <c r="P14" s="91">
        <v>0</v>
      </c>
      <c r="Q14" s="91">
        <v>0</v>
      </c>
      <c r="R14" s="117">
        <f>SUM(M14:Q14)</f>
        <v>0</v>
      </c>
      <c r="S14" s="117">
        <f>C14+L14+R14</f>
        <v>0</v>
      </c>
    </row>
    <row r="15" spans="1:21" ht="15.75" customHeight="1" thickTop="1">
      <c r="A15" s="37" t="s">
        <v>16</v>
      </c>
      <c r="B15" s="161">
        <f>VLOOKUP($A$12,'シート1（人件費算出表基礎データ）'!$A$19:$R$88,13,FALSE)/100</f>
        <v>0</v>
      </c>
      <c r="C15" s="91">
        <f>ROUND($C$14*$B15,0)</f>
        <v>0</v>
      </c>
      <c r="D15" s="117">
        <f t="shared" ref="D15:D20" si="15">ROUND($D$14*$B15,0)</f>
        <v>0</v>
      </c>
      <c r="E15" s="117">
        <f>ROUND($E$14*$B15,0)</f>
        <v>0</v>
      </c>
      <c r="F15" s="117">
        <f>ROUND($F$14*$B15,0)</f>
        <v>0</v>
      </c>
      <c r="G15" s="117">
        <f>ROUND($G$14*$B15,0)</f>
        <v>0</v>
      </c>
      <c r="H15" s="117">
        <f>ROUND($H$14*$B15,0)</f>
        <v>0</v>
      </c>
      <c r="I15" s="117">
        <f>ROUND($I$14*$B15,0)</f>
        <v>0</v>
      </c>
      <c r="J15" s="117">
        <f>ROUND($J$14*$B15,0)</f>
        <v>0</v>
      </c>
      <c r="K15" s="117">
        <f>ROUND($K$14*$B15,0)</f>
        <v>0</v>
      </c>
      <c r="L15" s="116">
        <f>SUM(D15:K15)</f>
        <v>0</v>
      </c>
      <c r="M15" s="117">
        <f>ROUND($M$14*$B15,0)</f>
        <v>0</v>
      </c>
      <c r="N15" s="117">
        <f>ROUND($N$14*$B15,0)</f>
        <v>0</v>
      </c>
      <c r="O15" s="117">
        <f>ROUND($O$14*$B15,0)</f>
        <v>0</v>
      </c>
      <c r="P15" s="117">
        <f>ROUND(P14*B15,0)</f>
        <v>0</v>
      </c>
      <c r="Q15" s="117">
        <f>ROUND(Q14*B15,0)</f>
        <v>0</v>
      </c>
      <c r="R15" s="117">
        <f>SUM(M15:Q15)</f>
        <v>0</v>
      </c>
      <c r="S15" s="117">
        <f>C15+L15+R15</f>
        <v>0</v>
      </c>
    </row>
    <row r="16" spans="1:21" ht="15.75" customHeight="1">
      <c r="A16" s="37" t="s">
        <v>17</v>
      </c>
      <c r="B16" s="161">
        <f>VLOOKUP($A$12,'シート1（人件費算出表基礎データ）'!$A$19:$R$88,14,FALSE)/100</f>
        <v>0</v>
      </c>
      <c r="C16" s="91">
        <f t="shared" ref="C16:C20" si="16">ROUND($C$14*$B16,0)</f>
        <v>0</v>
      </c>
      <c r="D16" s="117">
        <f t="shared" si="15"/>
        <v>0</v>
      </c>
      <c r="E16" s="117">
        <f>ROUND($E$14*$B16,0)</f>
        <v>0</v>
      </c>
      <c r="F16" s="117">
        <f>ROUND($F$14*$B16,0)</f>
        <v>0</v>
      </c>
      <c r="G16" s="117">
        <f>ROUND($G$14*$B16,0)</f>
        <v>0</v>
      </c>
      <c r="H16" s="117">
        <f>ROUND($H$14*$B16,0)</f>
        <v>0</v>
      </c>
      <c r="I16" s="117">
        <f>ROUND($I$14*$B16,0)</f>
        <v>0</v>
      </c>
      <c r="J16" s="117">
        <f>ROUND($J$14*$B16,0)</f>
        <v>0</v>
      </c>
      <c r="K16" s="117">
        <f>ROUND($K$14*$B16,0)</f>
        <v>0</v>
      </c>
      <c r="L16" s="116">
        <f>SUM(D16:K16)</f>
        <v>0</v>
      </c>
      <c r="M16" s="117">
        <f>ROUND($M$14*$B16,0)</f>
        <v>0</v>
      </c>
      <c r="N16" s="117">
        <f>ROUND($N$14*$B16,0)</f>
        <v>0</v>
      </c>
      <c r="O16" s="117">
        <f>ROUND($O$14*$B16,0)</f>
        <v>0</v>
      </c>
      <c r="P16" s="117">
        <f>ROUND(P14*B16,0)</f>
        <v>0</v>
      </c>
      <c r="Q16" s="117">
        <f>ROUND(Q14*B16,0)</f>
        <v>0</v>
      </c>
      <c r="R16" s="117">
        <f>SUM(M16:Q16)</f>
        <v>0</v>
      </c>
      <c r="S16" s="117">
        <f>C16+L16+R16</f>
        <v>0</v>
      </c>
    </row>
    <row r="17" spans="1:19" ht="15.75" customHeight="1">
      <c r="A17" s="37" t="s">
        <v>18</v>
      </c>
      <c r="B17" s="161">
        <f>VLOOKUP($A$12,'シート1（人件費算出表基礎データ）'!$A$19:$R$88,15,FALSE)/100</f>
        <v>0</v>
      </c>
      <c r="C17" s="91">
        <f t="shared" si="16"/>
        <v>0</v>
      </c>
      <c r="D17" s="117">
        <f t="shared" si="15"/>
        <v>0</v>
      </c>
      <c r="E17" s="117">
        <f>ROUND($E$14*$B17,0)</f>
        <v>0</v>
      </c>
      <c r="F17" s="117">
        <f>ROUND($F$14*$B17,0)</f>
        <v>0</v>
      </c>
      <c r="G17" s="117">
        <f>ROUND($G$14*$B17,0)</f>
        <v>0</v>
      </c>
      <c r="H17" s="117">
        <f>ROUND($H$14*$B17,0)</f>
        <v>0</v>
      </c>
      <c r="I17" s="117">
        <f>ROUND($I$14*$B17,0)</f>
        <v>0</v>
      </c>
      <c r="J17" s="117">
        <f>ROUND($J$14*$B17,0)</f>
        <v>0</v>
      </c>
      <c r="K17" s="117">
        <f>ROUND($K$14*$B17,0)</f>
        <v>0</v>
      </c>
      <c r="L17" s="116">
        <f>SUM(D17:K17)</f>
        <v>0</v>
      </c>
      <c r="M17" s="117">
        <f>ROUND($M$14*$B17,0)</f>
        <v>0</v>
      </c>
      <c r="N17" s="117">
        <f>ROUND($N$14*$B17,0)</f>
        <v>0</v>
      </c>
      <c r="O17" s="117">
        <f>ROUND($O$14*$B17,0)</f>
        <v>0</v>
      </c>
      <c r="P17" s="117">
        <f>ROUND(P14*B17,0)</f>
        <v>0</v>
      </c>
      <c r="Q17" s="117">
        <f>ROUND(Q14*B17,0)</f>
        <v>0</v>
      </c>
      <c r="R17" s="117">
        <f>SUM(M17:Q17)</f>
        <v>0</v>
      </c>
      <c r="S17" s="117">
        <f>C17+L17+R17</f>
        <v>0</v>
      </c>
    </row>
    <row r="18" spans="1:19" ht="15.75" customHeight="1">
      <c r="A18" s="155" t="s">
        <v>93</v>
      </c>
      <c r="B18" s="161">
        <f>VLOOKUP($A$12,'シート1（人件費算出表基礎データ）'!$A$19:$R$88,16,FALSE)/100</f>
        <v>0</v>
      </c>
      <c r="C18" s="91">
        <f t="shared" si="16"/>
        <v>0</v>
      </c>
      <c r="D18" s="117">
        <f t="shared" si="15"/>
        <v>0</v>
      </c>
      <c r="E18" s="117">
        <f t="shared" ref="E18:E20" si="17">ROUND($E$14*$B18,0)</f>
        <v>0</v>
      </c>
      <c r="F18" s="117">
        <f t="shared" ref="F18:F20" si="18">ROUND($F$14*$B18,0)</f>
        <v>0</v>
      </c>
      <c r="G18" s="117">
        <f t="shared" ref="G18:G20" si="19">ROUND($G$14*$B18,0)</f>
        <v>0</v>
      </c>
      <c r="H18" s="117">
        <f t="shared" ref="H18:H20" si="20">ROUND($H$14*$B18,0)</f>
        <v>0</v>
      </c>
      <c r="I18" s="117">
        <f t="shared" ref="I18:I20" si="21">ROUND($I$14*$B18,0)</f>
        <v>0</v>
      </c>
      <c r="J18" s="117">
        <f t="shared" ref="J18:J20" si="22">ROUND($J$14*$B18,0)</f>
        <v>0</v>
      </c>
      <c r="K18" s="117">
        <f t="shared" ref="K18:K20" si="23">ROUND($K$14*$B18,0)</f>
        <v>0</v>
      </c>
      <c r="L18" s="116">
        <f t="shared" ref="L18:L20" si="24">SUM(D18:K18)</f>
        <v>0</v>
      </c>
      <c r="M18" s="117">
        <f t="shared" ref="M18:M20" si="25">ROUND($M$14*$B18,0)</f>
        <v>0</v>
      </c>
      <c r="N18" s="117">
        <f t="shared" ref="N18:N20" si="26">ROUND($N$14*$B18,0)</f>
        <v>0</v>
      </c>
      <c r="O18" s="117">
        <f t="shared" ref="O18:O20" si="27">ROUND($O$14*$B18,0)</f>
        <v>0</v>
      </c>
      <c r="P18" s="117">
        <f>ROUND(P14*B18,0)</f>
        <v>0</v>
      </c>
      <c r="Q18" s="117">
        <f>ROUND(Q14*B18,0)</f>
        <v>0</v>
      </c>
      <c r="R18" s="117">
        <f t="shared" ref="R18:R20" si="28">SUM(M18:Q18)</f>
        <v>0</v>
      </c>
      <c r="S18" s="117">
        <f t="shared" ref="S18:S20" si="29">C18+L18+R18</f>
        <v>0</v>
      </c>
    </row>
    <row r="19" spans="1:19" ht="15.75" customHeight="1">
      <c r="A19" s="37" t="s">
        <v>96</v>
      </c>
      <c r="B19" s="161">
        <f>VLOOKUP($A$12,'シート1（人件費算出表基礎データ）'!$A$19:$R$88,17,FALSE)/100</f>
        <v>0</v>
      </c>
      <c r="C19" s="91">
        <f t="shared" si="16"/>
        <v>0</v>
      </c>
      <c r="D19" s="117">
        <f t="shared" si="15"/>
        <v>0</v>
      </c>
      <c r="E19" s="117">
        <f t="shared" si="17"/>
        <v>0</v>
      </c>
      <c r="F19" s="117">
        <f t="shared" si="18"/>
        <v>0</v>
      </c>
      <c r="G19" s="117">
        <f t="shared" si="19"/>
        <v>0</v>
      </c>
      <c r="H19" s="117">
        <f t="shared" si="20"/>
        <v>0</v>
      </c>
      <c r="I19" s="117">
        <f t="shared" si="21"/>
        <v>0</v>
      </c>
      <c r="J19" s="117">
        <f t="shared" si="22"/>
        <v>0</v>
      </c>
      <c r="K19" s="117">
        <f t="shared" si="23"/>
        <v>0</v>
      </c>
      <c r="L19" s="116">
        <f t="shared" si="24"/>
        <v>0</v>
      </c>
      <c r="M19" s="117">
        <f t="shared" si="25"/>
        <v>0</v>
      </c>
      <c r="N19" s="117">
        <f t="shared" si="26"/>
        <v>0</v>
      </c>
      <c r="O19" s="117">
        <f t="shared" si="27"/>
        <v>0</v>
      </c>
      <c r="P19" s="117">
        <f>ROUND(P14*B19,0)</f>
        <v>0</v>
      </c>
      <c r="Q19" s="117">
        <f>ROUND(Q14*B19,0)</f>
        <v>0</v>
      </c>
      <c r="R19" s="117">
        <f t="shared" si="28"/>
        <v>0</v>
      </c>
      <c r="S19" s="117">
        <f t="shared" si="29"/>
        <v>0</v>
      </c>
    </row>
    <row r="20" spans="1:19" ht="15.75" customHeight="1">
      <c r="A20" s="155" t="s">
        <v>92</v>
      </c>
      <c r="B20" s="161">
        <f>VLOOKUP($A$12,'シート1（人件費算出表基礎データ）'!$A$19:$R$88,18,FALSE)/100</f>
        <v>0</v>
      </c>
      <c r="C20" s="91">
        <f t="shared" si="16"/>
        <v>0</v>
      </c>
      <c r="D20" s="117">
        <f t="shared" si="15"/>
        <v>0</v>
      </c>
      <c r="E20" s="117">
        <f t="shared" si="17"/>
        <v>0</v>
      </c>
      <c r="F20" s="117">
        <f t="shared" si="18"/>
        <v>0</v>
      </c>
      <c r="G20" s="117">
        <f t="shared" si="19"/>
        <v>0</v>
      </c>
      <c r="H20" s="117">
        <f t="shared" si="20"/>
        <v>0</v>
      </c>
      <c r="I20" s="117">
        <f t="shared" si="21"/>
        <v>0</v>
      </c>
      <c r="J20" s="117">
        <f t="shared" si="22"/>
        <v>0</v>
      </c>
      <c r="K20" s="117">
        <f t="shared" si="23"/>
        <v>0</v>
      </c>
      <c r="L20" s="116">
        <f t="shared" si="24"/>
        <v>0</v>
      </c>
      <c r="M20" s="117">
        <f t="shared" si="25"/>
        <v>0</v>
      </c>
      <c r="N20" s="117">
        <f t="shared" si="26"/>
        <v>0</v>
      </c>
      <c r="O20" s="117">
        <f t="shared" si="27"/>
        <v>0</v>
      </c>
      <c r="P20" s="117">
        <f>ROUND(P14*B20,0)</f>
        <v>0</v>
      </c>
      <c r="Q20" s="117">
        <f>ROUND(Q14*B20,0)</f>
        <v>0</v>
      </c>
      <c r="R20" s="117">
        <f t="shared" si="28"/>
        <v>0</v>
      </c>
      <c r="S20" s="117">
        <f t="shared" si="29"/>
        <v>0</v>
      </c>
    </row>
    <row r="22" spans="1:19" ht="15" customHeight="1">
      <c r="A22" s="51">
        <v>13</v>
      </c>
      <c r="B22" s="355" t="s">
        <v>86</v>
      </c>
      <c r="C22" s="355"/>
      <c r="D22" s="356">
        <f>VLOOKUP(A22,'シート1（人件費算出表基礎データ）'!$A$19:$P$88,5,FALSE)</f>
        <v>0</v>
      </c>
      <c r="E22" s="356"/>
      <c r="F22" s="32" t="s">
        <v>39</v>
      </c>
      <c r="G22" s="61" t="str">
        <f>IF(VLOOKUP(A22,'シート1（人件費算出表基礎データ）'!$A$19:$P$88,2,FALSE)="","",VLOOKUP(A22,'シート1（人件費算出表基礎データ）'!$A$19:$P$88,2,FALSE))</f>
        <v/>
      </c>
      <c r="H22" s="61">
        <f>VLOOKUP(A22,'シート1（人件費算出表基礎データ）'!$A$19:$P$88,3,FALSE)</f>
        <v>0</v>
      </c>
      <c r="I22" s="33"/>
      <c r="J22" s="32" t="s">
        <v>19</v>
      </c>
      <c r="K22" s="355">
        <f>VLOOKUP(A22,'シート1（人件費算出表基礎データ）'!$A$19:$P$88,4,FALSE)</f>
        <v>0</v>
      </c>
      <c r="L22" s="355">
        <f>VLOOKUP($A$2,'シート1（人件費算出表基礎データ）'!$A$19:$P$88,3,FALSE)</f>
        <v>0</v>
      </c>
      <c r="M22" s="32"/>
      <c r="N22" s="32" t="s">
        <v>20</v>
      </c>
      <c r="O22" s="34">
        <f>DATEDIF(VLOOKUP(A22,'シート1（人件費算出表基礎データ）'!$A$19:$P$88,6,FALSE),$R$2,"Y")</f>
        <v>126</v>
      </c>
      <c r="P22" s="35">
        <f>MOD(DATEDIF(VLOOKUP(A22,'シート1（人件費算出表基礎データ）'!$A$19:$P$88,6,FALSE),$R$2,"m"),12)</f>
        <v>2</v>
      </c>
      <c r="Q22" s="4"/>
      <c r="R22" s="36">
        <f>R12</f>
        <v>46112</v>
      </c>
      <c r="S22" s="4" t="s">
        <v>40</v>
      </c>
    </row>
    <row r="23" spans="1:19" ht="22.5" customHeight="1" thickBot="1">
      <c r="A23" s="108"/>
      <c r="B23" s="109" t="s">
        <v>22</v>
      </c>
      <c r="C23" s="110" t="s">
        <v>1</v>
      </c>
      <c r="D23" s="110" t="s">
        <v>23</v>
      </c>
      <c r="E23" s="111" t="s">
        <v>3</v>
      </c>
      <c r="F23" s="110" t="s">
        <v>24</v>
      </c>
      <c r="G23" s="110" t="s">
        <v>25</v>
      </c>
      <c r="H23" s="112" t="s">
        <v>5</v>
      </c>
      <c r="I23" s="110" t="s">
        <v>6</v>
      </c>
      <c r="J23" s="110" t="s">
        <v>26</v>
      </c>
      <c r="K23" s="110" t="s">
        <v>8</v>
      </c>
      <c r="L23" s="88" t="s">
        <v>9</v>
      </c>
      <c r="M23" s="113" t="s">
        <v>10</v>
      </c>
      <c r="N23" s="113" t="s">
        <v>11</v>
      </c>
      <c r="O23" s="113" t="s">
        <v>27</v>
      </c>
      <c r="P23" s="114" t="s">
        <v>28</v>
      </c>
      <c r="Q23" s="115" t="s">
        <v>85</v>
      </c>
      <c r="R23" s="110" t="s">
        <v>14</v>
      </c>
      <c r="S23" s="110" t="s">
        <v>15</v>
      </c>
    </row>
    <row r="24" spans="1:19" ht="15.75" customHeight="1" thickTop="1" thickBot="1">
      <c r="A24" s="37" t="s">
        <v>15</v>
      </c>
      <c r="B24" s="108"/>
      <c r="C24" s="105"/>
      <c r="D24" s="104"/>
      <c r="E24" s="104"/>
      <c r="F24" s="104"/>
      <c r="G24" s="104"/>
      <c r="H24" s="104"/>
      <c r="I24" s="104"/>
      <c r="J24" s="104"/>
      <c r="K24" s="104"/>
      <c r="L24" s="116">
        <f>SUM(D24:K24)</f>
        <v>0</v>
      </c>
      <c r="M24" s="102"/>
      <c r="N24" s="103"/>
      <c r="O24" s="103"/>
      <c r="P24" s="91">
        <v>0</v>
      </c>
      <c r="Q24" s="91">
        <v>0</v>
      </c>
      <c r="R24" s="117">
        <f>SUM(M24:Q24)</f>
        <v>0</v>
      </c>
      <c r="S24" s="117">
        <f>C24+L24+R24</f>
        <v>0</v>
      </c>
    </row>
    <row r="25" spans="1:19" ht="15.75" customHeight="1" thickTop="1">
      <c r="A25" s="37" t="s">
        <v>16</v>
      </c>
      <c r="B25" s="161">
        <f>VLOOKUP($A$22,'シート1（人件費算出表基礎データ）'!$A$19:$R$88,13,FALSE)/100</f>
        <v>0</v>
      </c>
      <c r="C25" s="91">
        <f>ROUND($C$24*$B25,0)</f>
        <v>0</v>
      </c>
      <c r="D25" s="117">
        <f t="shared" ref="D25:D30" si="30">ROUND($D$24*$B25,0)</f>
        <v>0</v>
      </c>
      <c r="E25" s="117">
        <f t="shared" ref="E25:E30" si="31">ROUND($E$24*$B25,0)</f>
        <v>0</v>
      </c>
      <c r="F25" s="117">
        <f t="shared" ref="F25:F30" si="32">ROUND($F$24*$B25,0)</f>
        <v>0</v>
      </c>
      <c r="G25" s="117">
        <f t="shared" ref="G25:G30" si="33">ROUND($G$24*$B25,0)</f>
        <v>0</v>
      </c>
      <c r="H25" s="117">
        <f t="shared" ref="H25:H30" si="34">ROUND($H$24*$B25,0)</f>
        <v>0</v>
      </c>
      <c r="I25" s="117">
        <f t="shared" ref="I25:I30" si="35">ROUND($I$24*$B25,0)</f>
        <v>0</v>
      </c>
      <c r="J25" s="117">
        <f t="shared" ref="J25:J30" si="36">ROUND($J$24*$B25,0)</f>
        <v>0</v>
      </c>
      <c r="K25" s="117">
        <f t="shared" ref="K25:K30" si="37">ROUND($K$24*$B25,0)</f>
        <v>0</v>
      </c>
      <c r="L25" s="116">
        <f>SUM(D25:K25)</f>
        <v>0</v>
      </c>
      <c r="M25" s="117">
        <f t="shared" ref="M25:M30" si="38">ROUND($M$24*$B25,0)</f>
        <v>0</v>
      </c>
      <c r="N25" s="117">
        <f t="shared" ref="N25:N30" si="39">ROUND($N$24*$B25,0)</f>
        <v>0</v>
      </c>
      <c r="O25" s="117">
        <f t="shared" ref="O25:O30" si="40">ROUND($O$24*$B25,0)</f>
        <v>0</v>
      </c>
      <c r="P25" s="117">
        <f>ROUND(P24*B25,0)</f>
        <v>0</v>
      </c>
      <c r="Q25" s="117">
        <f>ROUND(Q24*B25,0)</f>
        <v>0</v>
      </c>
      <c r="R25" s="117">
        <f>SUM(M25:Q25)</f>
        <v>0</v>
      </c>
      <c r="S25" s="117">
        <f>C25+L25+R25</f>
        <v>0</v>
      </c>
    </row>
    <row r="26" spans="1:19" ht="15.75" customHeight="1">
      <c r="A26" s="37" t="s">
        <v>17</v>
      </c>
      <c r="B26" s="161">
        <f>VLOOKUP($A$22,'シート1（人件費算出表基礎データ）'!$A$19:$R$88,14,FALSE)/100</f>
        <v>0</v>
      </c>
      <c r="C26" s="91">
        <f t="shared" ref="C26:C30" si="41">ROUND($C$24*$B26,0)</f>
        <v>0</v>
      </c>
      <c r="D26" s="117">
        <f t="shared" si="30"/>
        <v>0</v>
      </c>
      <c r="E26" s="117">
        <f t="shared" si="31"/>
        <v>0</v>
      </c>
      <c r="F26" s="117">
        <f t="shared" si="32"/>
        <v>0</v>
      </c>
      <c r="G26" s="117">
        <f t="shared" si="33"/>
        <v>0</v>
      </c>
      <c r="H26" s="117">
        <f t="shared" si="34"/>
        <v>0</v>
      </c>
      <c r="I26" s="117">
        <f t="shared" si="35"/>
        <v>0</v>
      </c>
      <c r="J26" s="117">
        <f t="shared" si="36"/>
        <v>0</v>
      </c>
      <c r="K26" s="117">
        <f t="shared" si="37"/>
        <v>0</v>
      </c>
      <c r="L26" s="116">
        <f>SUM(D26:K26)</f>
        <v>0</v>
      </c>
      <c r="M26" s="117">
        <f t="shared" si="38"/>
        <v>0</v>
      </c>
      <c r="N26" s="117">
        <f t="shared" si="39"/>
        <v>0</v>
      </c>
      <c r="O26" s="117">
        <f t="shared" si="40"/>
        <v>0</v>
      </c>
      <c r="P26" s="117">
        <f>ROUND(P24*B26,0)</f>
        <v>0</v>
      </c>
      <c r="Q26" s="117">
        <f>ROUND(Q24*B26,0)</f>
        <v>0</v>
      </c>
      <c r="R26" s="117">
        <f>SUM(M26:Q26)</f>
        <v>0</v>
      </c>
      <c r="S26" s="117">
        <f>C26+L26+R26</f>
        <v>0</v>
      </c>
    </row>
    <row r="27" spans="1:19" ht="15.75" customHeight="1">
      <c r="A27" s="37" t="s">
        <v>18</v>
      </c>
      <c r="B27" s="161">
        <f>VLOOKUP($A$22,'シート1（人件費算出表基礎データ）'!$A$19:$R$88,15,FALSE)/100</f>
        <v>0</v>
      </c>
      <c r="C27" s="91">
        <f t="shared" si="41"/>
        <v>0</v>
      </c>
      <c r="D27" s="117">
        <f t="shared" si="30"/>
        <v>0</v>
      </c>
      <c r="E27" s="117">
        <f t="shared" si="31"/>
        <v>0</v>
      </c>
      <c r="F27" s="117">
        <f t="shared" si="32"/>
        <v>0</v>
      </c>
      <c r="G27" s="117">
        <f t="shared" si="33"/>
        <v>0</v>
      </c>
      <c r="H27" s="117">
        <f t="shared" si="34"/>
        <v>0</v>
      </c>
      <c r="I27" s="117">
        <f t="shared" si="35"/>
        <v>0</v>
      </c>
      <c r="J27" s="117">
        <f t="shared" si="36"/>
        <v>0</v>
      </c>
      <c r="K27" s="117">
        <f t="shared" si="37"/>
        <v>0</v>
      </c>
      <c r="L27" s="116">
        <f>SUM(D27:K27)</f>
        <v>0</v>
      </c>
      <c r="M27" s="117">
        <f t="shared" si="38"/>
        <v>0</v>
      </c>
      <c r="N27" s="117">
        <f t="shared" si="39"/>
        <v>0</v>
      </c>
      <c r="O27" s="117">
        <f t="shared" si="40"/>
        <v>0</v>
      </c>
      <c r="P27" s="117">
        <f>ROUND(P24*B27,0)</f>
        <v>0</v>
      </c>
      <c r="Q27" s="117">
        <f>ROUND(Q24*B27,0)</f>
        <v>0</v>
      </c>
      <c r="R27" s="117">
        <f>SUM(M27:Q27)</f>
        <v>0</v>
      </c>
      <c r="S27" s="117">
        <f>C27+L27+R27</f>
        <v>0</v>
      </c>
    </row>
    <row r="28" spans="1:19" ht="15.75" customHeight="1">
      <c r="A28" s="155" t="s">
        <v>93</v>
      </c>
      <c r="B28" s="161">
        <f>VLOOKUP($A$22,'シート1（人件費算出表基礎データ）'!$A$19:$R$88,16,FALSE)/100</f>
        <v>0</v>
      </c>
      <c r="C28" s="91">
        <f t="shared" si="41"/>
        <v>0</v>
      </c>
      <c r="D28" s="117">
        <f t="shared" si="30"/>
        <v>0</v>
      </c>
      <c r="E28" s="117">
        <f t="shared" si="31"/>
        <v>0</v>
      </c>
      <c r="F28" s="117">
        <f t="shared" si="32"/>
        <v>0</v>
      </c>
      <c r="G28" s="117">
        <f t="shared" si="33"/>
        <v>0</v>
      </c>
      <c r="H28" s="117">
        <f t="shared" si="34"/>
        <v>0</v>
      </c>
      <c r="I28" s="117">
        <f t="shared" si="35"/>
        <v>0</v>
      </c>
      <c r="J28" s="117">
        <f t="shared" si="36"/>
        <v>0</v>
      </c>
      <c r="K28" s="117">
        <f t="shared" si="37"/>
        <v>0</v>
      </c>
      <c r="L28" s="116">
        <f t="shared" ref="L28:L30" si="42">SUM(D28:K28)</f>
        <v>0</v>
      </c>
      <c r="M28" s="117">
        <f t="shared" si="38"/>
        <v>0</v>
      </c>
      <c r="N28" s="117">
        <f t="shared" si="39"/>
        <v>0</v>
      </c>
      <c r="O28" s="117">
        <f t="shared" si="40"/>
        <v>0</v>
      </c>
      <c r="P28" s="117">
        <f>ROUND(P24*B28,0)</f>
        <v>0</v>
      </c>
      <c r="Q28" s="117">
        <f>ROUND(Q24*B28,0)</f>
        <v>0</v>
      </c>
      <c r="R28" s="117">
        <f t="shared" ref="R28:R30" si="43">SUM(M28:Q28)</f>
        <v>0</v>
      </c>
      <c r="S28" s="117">
        <f t="shared" ref="S28:S30" si="44">C28+L28+R28</f>
        <v>0</v>
      </c>
    </row>
    <row r="29" spans="1:19" ht="15.75" customHeight="1">
      <c r="A29" s="37" t="s">
        <v>96</v>
      </c>
      <c r="B29" s="161">
        <f>VLOOKUP($A$22,'シート1（人件費算出表基礎データ）'!$A$19:$R$88,17,FALSE)/100</f>
        <v>0</v>
      </c>
      <c r="C29" s="91">
        <f t="shared" si="41"/>
        <v>0</v>
      </c>
      <c r="D29" s="117">
        <f t="shared" si="30"/>
        <v>0</v>
      </c>
      <c r="E29" s="117">
        <f t="shared" si="31"/>
        <v>0</v>
      </c>
      <c r="F29" s="117">
        <f t="shared" si="32"/>
        <v>0</v>
      </c>
      <c r="G29" s="117">
        <f t="shared" si="33"/>
        <v>0</v>
      </c>
      <c r="H29" s="117">
        <f t="shared" si="34"/>
        <v>0</v>
      </c>
      <c r="I29" s="117">
        <f t="shared" si="35"/>
        <v>0</v>
      </c>
      <c r="J29" s="117">
        <f t="shared" si="36"/>
        <v>0</v>
      </c>
      <c r="K29" s="117">
        <f t="shared" si="37"/>
        <v>0</v>
      </c>
      <c r="L29" s="116">
        <f t="shared" si="42"/>
        <v>0</v>
      </c>
      <c r="M29" s="117">
        <f t="shared" si="38"/>
        <v>0</v>
      </c>
      <c r="N29" s="117">
        <f t="shared" si="39"/>
        <v>0</v>
      </c>
      <c r="O29" s="117">
        <f t="shared" si="40"/>
        <v>0</v>
      </c>
      <c r="P29" s="117">
        <f>ROUND(P24*B29,0)</f>
        <v>0</v>
      </c>
      <c r="Q29" s="117">
        <f>ROUND(Q24*B29,0)</f>
        <v>0</v>
      </c>
      <c r="R29" s="117">
        <f t="shared" si="43"/>
        <v>0</v>
      </c>
      <c r="S29" s="117">
        <f t="shared" si="44"/>
        <v>0</v>
      </c>
    </row>
    <row r="30" spans="1:19" ht="15.75" customHeight="1">
      <c r="A30" s="155" t="s">
        <v>92</v>
      </c>
      <c r="B30" s="161">
        <f>VLOOKUP($A$22,'シート1（人件費算出表基礎データ）'!$A$19:$R$88,18,FALSE)/100</f>
        <v>0</v>
      </c>
      <c r="C30" s="91">
        <f t="shared" si="41"/>
        <v>0</v>
      </c>
      <c r="D30" s="117">
        <f t="shared" si="30"/>
        <v>0</v>
      </c>
      <c r="E30" s="117">
        <f t="shared" si="31"/>
        <v>0</v>
      </c>
      <c r="F30" s="117">
        <f t="shared" si="32"/>
        <v>0</v>
      </c>
      <c r="G30" s="117">
        <f t="shared" si="33"/>
        <v>0</v>
      </c>
      <c r="H30" s="117">
        <f t="shared" si="34"/>
        <v>0</v>
      </c>
      <c r="I30" s="117">
        <f t="shared" si="35"/>
        <v>0</v>
      </c>
      <c r="J30" s="117">
        <f t="shared" si="36"/>
        <v>0</v>
      </c>
      <c r="K30" s="117">
        <f t="shared" si="37"/>
        <v>0</v>
      </c>
      <c r="L30" s="116">
        <f t="shared" si="42"/>
        <v>0</v>
      </c>
      <c r="M30" s="117">
        <f t="shared" si="38"/>
        <v>0</v>
      </c>
      <c r="N30" s="117">
        <f t="shared" si="39"/>
        <v>0</v>
      </c>
      <c r="O30" s="117">
        <f t="shared" si="40"/>
        <v>0</v>
      </c>
      <c r="P30" s="117">
        <f>ROUND(P24*B30,0)</f>
        <v>0</v>
      </c>
      <c r="Q30" s="117">
        <f>ROUND(Q24*B30,0)</f>
        <v>0</v>
      </c>
      <c r="R30" s="117">
        <f t="shared" si="43"/>
        <v>0</v>
      </c>
      <c r="S30" s="117">
        <f t="shared" si="44"/>
        <v>0</v>
      </c>
    </row>
    <row r="32" spans="1:19" ht="15" customHeight="1">
      <c r="A32" s="51">
        <v>14</v>
      </c>
      <c r="B32" s="355" t="s">
        <v>86</v>
      </c>
      <c r="C32" s="355"/>
      <c r="D32" s="356">
        <f>VLOOKUP(A32,'シート1（人件費算出表基礎データ）'!$A$19:$P$88,5,FALSE)</f>
        <v>0</v>
      </c>
      <c r="E32" s="356"/>
      <c r="F32" s="32" t="s">
        <v>39</v>
      </c>
      <c r="G32" s="61" t="str">
        <f>IF(VLOOKUP(A32,'シート1（人件費算出表基礎データ）'!$A$19:$P$88,2,FALSE)="","",VLOOKUP(A32,'シート1（人件費算出表基礎データ）'!$A$19:$P$88,2,FALSE))</f>
        <v/>
      </c>
      <c r="H32" s="61">
        <f>VLOOKUP(A32,'シート1（人件費算出表基礎データ）'!$A$19:$P$88,3,FALSE)</f>
        <v>0</v>
      </c>
      <c r="I32" s="33"/>
      <c r="J32" s="32" t="s">
        <v>19</v>
      </c>
      <c r="K32" s="355">
        <f>VLOOKUP(A32,'シート1（人件費算出表基礎データ）'!$A$19:$P$88,4,FALSE)</f>
        <v>0</v>
      </c>
      <c r="L32" s="355">
        <f>VLOOKUP($A$2,'シート1（人件費算出表基礎データ）'!$A$19:$P$88,3,FALSE)</f>
        <v>0</v>
      </c>
      <c r="M32" s="32"/>
      <c r="N32" s="32" t="s">
        <v>20</v>
      </c>
      <c r="O32" s="34">
        <f>DATEDIF(VLOOKUP(A32,'シート1（人件費算出表基礎データ）'!$A$19:$P$88,6,FALSE),$R$2,"Y")</f>
        <v>126</v>
      </c>
      <c r="P32" s="35">
        <f>MOD(DATEDIF(VLOOKUP(A32,'シート1（人件費算出表基礎データ）'!$A$19:$P$88,6,FALSE),$R$2,"m"),12)</f>
        <v>2</v>
      </c>
      <c r="Q32" s="4"/>
      <c r="R32" s="36">
        <f>R2</f>
        <v>46112</v>
      </c>
      <c r="S32" s="4" t="s">
        <v>40</v>
      </c>
    </row>
    <row r="33" spans="1:19" ht="22.5" customHeight="1" thickBot="1">
      <c r="A33" s="108"/>
      <c r="B33" s="109" t="s">
        <v>22</v>
      </c>
      <c r="C33" s="110" t="s">
        <v>1</v>
      </c>
      <c r="D33" s="110" t="s">
        <v>23</v>
      </c>
      <c r="E33" s="111" t="s">
        <v>3</v>
      </c>
      <c r="F33" s="110" t="s">
        <v>24</v>
      </c>
      <c r="G33" s="110" t="s">
        <v>25</v>
      </c>
      <c r="H33" s="112" t="s">
        <v>5</v>
      </c>
      <c r="I33" s="110" t="s">
        <v>6</v>
      </c>
      <c r="J33" s="110" t="s">
        <v>26</v>
      </c>
      <c r="K33" s="110" t="s">
        <v>8</v>
      </c>
      <c r="L33" s="88" t="s">
        <v>9</v>
      </c>
      <c r="M33" s="113" t="s">
        <v>10</v>
      </c>
      <c r="N33" s="113" t="s">
        <v>11</v>
      </c>
      <c r="O33" s="113" t="s">
        <v>27</v>
      </c>
      <c r="P33" s="114" t="s">
        <v>28</v>
      </c>
      <c r="Q33" s="115" t="s">
        <v>85</v>
      </c>
      <c r="R33" s="110" t="s">
        <v>14</v>
      </c>
      <c r="S33" s="110" t="s">
        <v>15</v>
      </c>
    </row>
    <row r="34" spans="1:19" ht="15.75" customHeight="1" thickTop="1" thickBot="1">
      <c r="A34" s="37" t="s">
        <v>15</v>
      </c>
      <c r="B34" s="108"/>
      <c r="C34" s="105"/>
      <c r="D34" s="104"/>
      <c r="E34" s="104"/>
      <c r="F34" s="104"/>
      <c r="G34" s="104"/>
      <c r="H34" s="104"/>
      <c r="I34" s="104"/>
      <c r="J34" s="104"/>
      <c r="K34" s="104"/>
      <c r="L34" s="116">
        <f>SUM(D34:K34)</f>
        <v>0</v>
      </c>
      <c r="M34" s="102"/>
      <c r="N34" s="103"/>
      <c r="O34" s="103"/>
      <c r="P34" s="91">
        <v>0</v>
      </c>
      <c r="Q34" s="91">
        <v>0</v>
      </c>
      <c r="R34" s="117">
        <f>SUM(M34:Q34)</f>
        <v>0</v>
      </c>
      <c r="S34" s="117">
        <f>C34+L34+R34</f>
        <v>0</v>
      </c>
    </row>
    <row r="35" spans="1:19" ht="15.75" customHeight="1" thickTop="1">
      <c r="A35" s="37" t="s">
        <v>16</v>
      </c>
      <c r="B35" s="161">
        <f>VLOOKUP($A$32,'シート1（人件費算出表基礎データ）'!$A$19:$R$88,13,FALSE)/100</f>
        <v>0</v>
      </c>
      <c r="C35" s="91">
        <f>ROUND($C$34*$B35,0)</f>
        <v>0</v>
      </c>
      <c r="D35" s="117">
        <f t="shared" ref="D35:D40" si="45">ROUND($D$34*$B35,0)</f>
        <v>0</v>
      </c>
      <c r="E35" s="117">
        <f t="shared" ref="E35:E40" si="46">ROUND($E$34*$B35,0)</f>
        <v>0</v>
      </c>
      <c r="F35" s="117">
        <f t="shared" ref="F35:F40" si="47">ROUND($F$34*$B35,0)</f>
        <v>0</v>
      </c>
      <c r="G35" s="117">
        <f t="shared" ref="G35:G40" si="48">ROUND($G$34*$B35,0)</f>
        <v>0</v>
      </c>
      <c r="H35" s="117">
        <f t="shared" ref="H35:H40" si="49">ROUND($H$34*$B35,0)</f>
        <v>0</v>
      </c>
      <c r="I35" s="117">
        <f t="shared" ref="I35:I40" si="50">ROUND($I$34*$B35,0)</f>
        <v>0</v>
      </c>
      <c r="J35" s="117">
        <f t="shared" ref="J35:J40" si="51">ROUND($J$34*$B35,0)</f>
        <v>0</v>
      </c>
      <c r="K35" s="117">
        <f t="shared" ref="K35:K40" si="52">ROUND($K$34*$B35,0)</f>
        <v>0</v>
      </c>
      <c r="L35" s="116">
        <f>SUM(D35:K35)</f>
        <v>0</v>
      </c>
      <c r="M35" s="117">
        <f t="shared" ref="M35:M40" si="53">ROUND($M$34*$B35,0)</f>
        <v>0</v>
      </c>
      <c r="N35" s="117">
        <f t="shared" ref="N35:N40" si="54">ROUND($N$34*$B35,0)</f>
        <v>0</v>
      </c>
      <c r="O35" s="117">
        <f t="shared" ref="O35:O40" si="55">ROUND($O$34*$B35,0)</f>
        <v>0</v>
      </c>
      <c r="P35" s="117">
        <f>ROUND(P34*B35,0)</f>
        <v>0</v>
      </c>
      <c r="Q35" s="117">
        <f>ROUND(Q34*B35,0)</f>
        <v>0</v>
      </c>
      <c r="R35" s="117">
        <f>SUM(M35:Q35)</f>
        <v>0</v>
      </c>
      <c r="S35" s="117">
        <f>C35+L35+R35</f>
        <v>0</v>
      </c>
    </row>
    <row r="36" spans="1:19" ht="15.75" customHeight="1">
      <c r="A36" s="37" t="s">
        <v>17</v>
      </c>
      <c r="B36" s="161">
        <f>VLOOKUP($A$32,'シート1（人件費算出表基礎データ）'!$A$19:$R$88,14,FALSE)/100</f>
        <v>0</v>
      </c>
      <c r="C36" s="91">
        <f t="shared" ref="C36:C40" si="56">ROUND($C$34*$B36,0)</f>
        <v>0</v>
      </c>
      <c r="D36" s="117">
        <f t="shared" si="45"/>
        <v>0</v>
      </c>
      <c r="E36" s="117">
        <f t="shared" si="46"/>
        <v>0</v>
      </c>
      <c r="F36" s="117">
        <f t="shared" si="47"/>
        <v>0</v>
      </c>
      <c r="G36" s="117">
        <f t="shared" si="48"/>
        <v>0</v>
      </c>
      <c r="H36" s="117">
        <f t="shared" si="49"/>
        <v>0</v>
      </c>
      <c r="I36" s="117">
        <f t="shared" si="50"/>
        <v>0</v>
      </c>
      <c r="J36" s="117">
        <f t="shared" si="51"/>
        <v>0</v>
      </c>
      <c r="K36" s="117">
        <f t="shared" si="52"/>
        <v>0</v>
      </c>
      <c r="L36" s="116">
        <f>SUM(D36:K36)</f>
        <v>0</v>
      </c>
      <c r="M36" s="117">
        <f t="shared" si="53"/>
        <v>0</v>
      </c>
      <c r="N36" s="117">
        <f t="shared" si="54"/>
        <v>0</v>
      </c>
      <c r="O36" s="117">
        <f t="shared" si="55"/>
        <v>0</v>
      </c>
      <c r="P36" s="117">
        <f>ROUND(P34*B36,0)</f>
        <v>0</v>
      </c>
      <c r="Q36" s="117">
        <f>ROUND(Q34*B36,0)</f>
        <v>0</v>
      </c>
      <c r="R36" s="117">
        <f>SUM(M36:Q36)</f>
        <v>0</v>
      </c>
      <c r="S36" s="117">
        <f>C36+L36+R36</f>
        <v>0</v>
      </c>
    </row>
    <row r="37" spans="1:19" ht="15.75" customHeight="1">
      <c r="A37" s="37" t="s">
        <v>18</v>
      </c>
      <c r="B37" s="161">
        <f>VLOOKUP($A$32,'シート1（人件費算出表基礎データ）'!$A$19:$R$88,15,FALSE)/100</f>
        <v>0</v>
      </c>
      <c r="C37" s="91">
        <f t="shared" si="56"/>
        <v>0</v>
      </c>
      <c r="D37" s="117">
        <f t="shared" si="45"/>
        <v>0</v>
      </c>
      <c r="E37" s="117">
        <f t="shared" si="46"/>
        <v>0</v>
      </c>
      <c r="F37" s="117">
        <f t="shared" si="47"/>
        <v>0</v>
      </c>
      <c r="G37" s="117">
        <f t="shared" si="48"/>
        <v>0</v>
      </c>
      <c r="H37" s="117">
        <f t="shared" si="49"/>
        <v>0</v>
      </c>
      <c r="I37" s="117">
        <f t="shared" si="50"/>
        <v>0</v>
      </c>
      <c r="J37" s="117">
        <f t="shared" si="51"/>
        <v>0</v>
      </c>
      <c r="K37" s="117">
        <f t="shared" si="52"/>
        <v>0</v>
      </c>
      <c r="L37" s="116">
        <f>SUM(D37:K37)</f>
        <v>0</v>
      </c>
      <c r="M37" s="117">
        <f t="shared" si="53"/>
        <v>0</v>
      </c>
      <c r="N37" s="117">
        <f t="shared" si="54"/>
        <v>0</v>
      </c>
      <c r="O37" s="117">
        <f t="shared" si="55"/>
        <v>0</v>
      </c>
      <c r="P37" s="117">
        <f>ROUND(P34*B37,0)</f>
        <v>0</v>
      </c>
      <c r="Q37" s="117">
        <f>ROUND(Q34*B37,0)</f>
        <v>0</v>
      </c>
      <c r="R37" s="117">
        <f>SUM(M37:Q37)</f>
        <v>0</v>
      </c>
      <c r="S37" s="117">
        <f>C37+L37+R37</f>
        <v>0</v>
      </c>
    </row>
    <row r="38" spans="1:19" ht="15.75" customHeight="1">
      <c r="A38" s="155" t="s">
        <v>93</v>
      </c>
      <c r="B38" s="161">
        <f>VLOOKUP($A$32,'シート1（人件費算出表基礎データ）'!$A$19:$R$88,16,FALSE)/100</f>
        <v>0</v>
      </c>
      <c r="C38" s="91">
        <f t="shared" si="56"/>
        <v>0</v>
      </c>
      <c r="D38" s="117">
        <f t="shared" si="45"/>
        <v>0</v>
      </c>
      <c r="E38" s="117">
        <f t="shared" si="46"/>
        <v>0</v>
      </c>
      <c r="F38" s="117">
        <f t="shared" si="47"/>
        <v>0</v>
      </c>
      <c r="G38" s="117">
        <f t="shared" si="48"/>
        <v>0</v>
      </c>
      <c r="H38" s="117">
        <f t="shared" si="49"/>
        <v>0</v>
      </c>
      <c r="I38" s="117">
        <f t="shared" si="50"/>
        <v>0</v>
      </c>
      <c r="J38" s="117">
        <f t="shared" si="51"/>
        <v>0</v>
      </c>
      <c r="K38" s="117">
        <f t="shared" si="52"/>
        <v>0</v>
      </c>
      <c r="L38" s="116">
        <f t="shared" ref="L38:L40" si="57">SUM(D38:K38)</f>
        <v>0</v>
      </c>
      <c r="M38" s="117">
        <f t="shared" si="53"/>
        <v>0</v>
      </c>
      <c r="N38" s="117">
        <f t="shared" si="54"/>
        <v>0</v>
      </c>
      <c r="O38" s="117">
        <f t="shared" si="55"/>
        <v>0</v>
      </c>
      <c r="P38" s="117">
        <f>ROUND(P34*B38,0)</f>
        <v>0</v>
      </c>
      <c r="Q38" s="117">
        <f>ROUND(Q34*B38,0)</f>
        <v>0</v>
      </c>
      <c r="R38" s="117">
        <f t="shared" ref="R38:R40" si="58">SUM(M38:Q38)</f>
        <v>0</v>
      </c>
      <c r="S38" s="117">
        <f t="shared" ref="S38:S40" si="59">C38+L38+R38</f>
        <v>0</v>
      </c>
    </row>
    <row r="39" spans="1:19" ht="15.75" customHeight="1">
      <c r="A39" s="37" t="s">
        <v>96</v>
      </c>
      <c r="B39" s="161">
        <f>VLOOKUP($A$32,'シート1（人件費算出表基礎データ）'!$A$19:$R$88,17,FALSE)/100</f>
        <v>0</v>
      </c>
      <c r="C39" s="91">
        <f t="shared" si="56"/>
        <v>0</v>
      </c>
      <c r="D39" s="117">
        <f t="shared" si="45"/>
        <v>0</v>
      </c>
      <c r="E39" s="117">
        <f t="shared" si="46"/>
        <v>0</v>
      </c>
      <c r="F39" s="117">
        <f t="shared" si="47"/>
        <v>0</v>
      </c>
      <c r="G39" s="117">
        <f t="shared" si="48"/>
        <v>0</v>
      </c>
      <c r="H39" s="117">
        <f t="shared" si="49"/>
        <v>0</v>
      </c>
      <c r="I39" s="117">
        <f t="shared" si="50"/>
        <v>0</v>
      </c>
      <c r="J39" s="117">
        <f t="shared" si="51"/>
        <v>0</v>
      </c>
      <c r="K39" s="117">
        <f t="shared" si="52"/>
        <v>0</v>
      </c>
      <c r="L39" s="116">
        <f t="shared" si="57"/>
        <v>0</v>
      </c>
      <c r="M39" s="117">
        <f t="shared" si="53"/>
        <v>0</v>
      </c>
      <c r="N39" s="117">
        <f t="shared" si="54"/>
        <v>0</v>
      </c>
      <c r="O39" s="117">
        <f t="shared" si="55"/>
        <v>0</v>
      </c>
      <c r="P39" s="117">
        <f>ROUND(P34*B39,0)</f>
        <v>0</v>
      </c>
      <c r="Q39" s="117">
        <f>ROUND(Q34*B39,0)</f>
        <v>0</v>
      </c>
      <c r="R39" s="117">
        <f t="shared" si="58"/>
        <v>0</v>
      </c>
      <c r="S39" s="117">
        <f t="shared" si="59"/>
        <v>0</v>
      </c>
    </row>
    <row r="40" spans="1:19" ht="15.75" customHeight="1">
      <c r="A40" s="155" t="s">
        <v>92</v>
      </c>
      <c r="B40" s="161">
        <f>VLOOKUP($A$32,'シート1（人件費算出表基礎データ）'!$A$19:$R$88,18,FALSE)/100</f>
        <v>0</v>
      </c>
      <c r="C40" s="91">
        <f t="shared" si="56"/>
        <v>0</v>
      </c>
      <c r="D40" s="117">
        <f t="shared" si="45"/>
        <v>0</v>
      </c>
      <c r="E40" s="117">
        <f t="shared" si="46"/>
        <v>0</v>
      </c>
      <c r="F40" s="117">
        <f t="shared" si="47"/>
        <v>0</v>
      </c>
      <c r="G40" s="117">
        <f t="shared" si="48"/>
        <v>0</v>
      </c>
      <c r="H40" s="117">
        <f t="shared" si="49"/>
        <v>0</v>
      </c>
      <c r="I40" s="117">
        <f t="shared" si="50"/>
        <v>0</v>
      </c>
      <c r="J40" s="117">
        <f t="shared" si="51"/>
        <v>0</v>
      </c>
      <c r="K40" s="117">
        <f t="shared" si="52"/>
        <v>0</v>
      </c>
      <c r="L40" s="116">
        <f t="shared" si="57"/>
        <v>0</v>
      </c>
      <c r="M40" s="117">
        <f t="shared" si="53"/>
        <v>0</v>
      </c>
      <c r="N40" s="117">
        <f t="shared" si="54"/>
        <v>0</v>
      </c>
      <c r="O40" s="117">
        <f t="shared" si="55"/>
        <v>0</v>
      </c>
      <c r="P40" s="117">
        <f t="shared" ref="P40" si="60">ROUND(P34*B40,0)</f>
        <v>0</v>
      </c>
      <c r="Q40" s="117">
        <f t="shared" ref="Q40" si="61">ROUND(Q34*B40,0)</f>
        <v>0</v>
      </c>
      <c r="R40" s="117">
        <f t="shared" si="58"/>
        <v>0</v>
      </c>
      <c r="S40" s="117">
        <f t="shared" si="59"/>
        <v>0</v>
      </c>
    </row>
    <row r="42" spans="1:19" ht="15" customHeight="1">
      <c r="A42" s="51">
        <v>15</v>
      </c>
      <c r="B42" s="355" t="s">
        <v>86</v>
      </c>
      <c r="C42" s="355"/>
      <c r="D42" s="356">
        <f>VLOOKUP(A42,'シート1（人件費算出表基礎データ）'!$A$19:$P$88,5,FALSE)</f>
        <v>0</v>
      </c>
      <c r="E42" s="356"/>
      <c r="F42" s="32" t="s">
        <v>39</v>
      </c>
      <c r="G42" s="61" t="str">
        <f>IF(VLOOKUP(A42,'シート1（人件費算出表基礎データ）'!$A$19:$P$88,2,FALSE)="","",VLOOKUP(A42,'シート1（人件費算出表基礎データ）'!$A$19:$P$88,2,FALSE))</f>
        <v/>
      </c>
      <c r="H42" s="61">
        <f>VLOOKUP(A42,'シート1（人件費算出表基礎データ）'!$A$19:$P$88,3,FALSE)</f>
        <v>0</v>
      </c>
      <c r="I42" s="33"/>
      <c r="J42" s="32" t="s">
        <v>19</v>
      </c>
      <c r="K42" s="357">
        <f>VLOOKUP(A42,'シート1（人件費算出表基礎データ）'!$A$19:$P$88,4,FALSE)</f>
        <v>0</v>
      </c>
      <c r="L42" s="357"/>
      <c r="M42" s="32"/>
      <c r="N42" s="32" t="s">
        <v>20</v>
      </c>
      <c r="O42" s="34">
        <f>DATEDIF(VLOOKUP(A42,'シート1（人件費算出表基礎データ）'!$A$19:$P$88,6,FALSE),$R$2,"Y")</f>
        <v>126</v>
      </c>
      <c r="P42" s="35">
        <f>MOD(DATEDIF(VLOOKUP(A42,'シート1（人件費算出表基礎データ）'!$A$19:$P$88,6,FALSE),$R$2,"m"),12)</f>
        <v>2</v>
      </c>
      <c r="Q42" s="4"/>
      <c r="R42" s="36">
        <f>R2</f>
        <v>46112</v>
      </c>
      <c r="S42" s="4" t="s">
        <v>40</v>
      </c>
    </row>
    <row r="43" spans="1:19" ht="22.5" customHeight="1" thickBot="1">
      <c r="A43" s="108"/>
      <c r="B43" s="109" t="s">
        <v>22</v>
      </c>
      <c r="C43" s="110" t="s">
        <v>1</v>
      </c>
      <c r="D43" s="110" t="s">
        <v>23</v>
      </c>
      <c r="E43" s="111" t="s">
        <v>3</v>
      </c>
      <c r="F43" s="110" t="s">
        <v>24</v>
      </c>
      <c r="G43" s="110" t="s">
        <v>25</v>
      </c>
      <c r="H43" s="112" t="s">
        <v>5</v>
      </c>
      <c r="I43" s="110" t="s">
        <v>6</v>
      </c>
      <c r="J43" s="110" t="s">
        <v>26</v>
      </c>
      <c r="K43" s="110" t="s">
        <v>8</v>
      </c>
      <c r="L43" s="88" t="s">
        <v>9</v>
      </c>
      <c r="M43" s="113" t="s">
        <v>10</v>
      </c>
      <c r="N43" s="113" t="s">
        <v>11</v>
      </c>
      <c r="O43" s="113" t="s">
        <v>27</v>
      </c>
      <c r="P43" s="114" t="s">
        <v>28</v>
      </c>
      <c r="Q43" s="115" t="s">
        <v>85</v>
      </c>
      <c r="R43" s="110" t="s">
        <v>14</v>
      </c>
      <c r="S43" s="110" t="s">
        <v>15</v>
      </c>
    </row>
    <row r="44" spans="1:19" ht="15.75" customHeight="1" thickTop="1" thickBot="1">
      <c r="A44" s="37" t="s">
        <v>15</v>
      </c>
      <c r="B44" s="108"/>
      <c r="C44" s="105"/>
      <c r="D44" s="104"/>
      <c r="E44" s="104"/>
      <c r="F44" s="104"/>
      <c r="G44" s="104"/>
      <c r="H44" s="104"/>
      <c r="I44" s="104"/>
      <c r="J44" s="104"/>
      <c r="K44" s="104"/>
      <c r="L44" s="116">
        <f>SUM(D44:K44)</f>
        <v>0</v>
      </c>
      <c r="M44" s="102"/>
      <c r="N44" s="103"/>
      <c r="O44" s="103"/>
      <c r="P44" s="91">
        <v>0</v>
      </c>
      <c r="Q44" s="91">
        <v>0</v>
      </c>
      <c r="R44" s="117">
        <f>SUM(M44:Q44)</f>
        <v>0</v>
      </c>
      <c r="S44" s="117">
        <f>C44+L44+R44</f>
        <v>0</v>
      </c>
    </row>
    <row r="45" spans="1:19" ht="15.75" customHeight="1" thickTop="1">
      <c r="A45" s="37" t="s">
        <v>16</v>
      </c>
      <c r="B45" s="161">
        <f>VLOOKUP($A$42,'シート1（人件費算出表基礎データ）'!$A$19:$R$88,13,FALSE)/100</f>
        <v>0</v>
      </c>
      <c r="C45" s="91">
        <f>ROUND($C$44*$B45,0)</f>
        <v>0</v>
      </c>
      <c r="D45" s="117">
        <f t="shared" ref="D45:D50" si="62">ROUND($D$44*$B45,0)</f>
        <v>0</v>
      </c>
      <c r="E45" s="117">
        <f t="shared" ref="E45:E50" si="63">ROUND($E$44*$B45,0)</f>
        <v>0</v>
      </c>
      <c r="F45" s="117">
        <f t="shared" ref="F45:F50" si="64">ROUND($F$44*$B45,0)</f>
        <v>0</v>
      </c>
      <c r="G45" s="117">
        <f t="shared" ref="G45:G50" si="65">ROUND($G$44*$B45,0)</f>
        <v>0</v>
      </c>
      <c r="H45" s="117">
        <f t="shared" ref="H45:H50" si="66">ROUND($H$44*$B45,0)</f>
        <v>0</v>
      </c>
      <c r="I45" s="117">
        <f t="shared" ref="I45:I50" si="67">ROUND($I$44*$B45,0)</f>
        <v>0</v>
      </c>
      <c r="J45" s="117">
        <f t="shared" ref="J45:J50" si="68">ROUND($J$44*$B45,0)</f>
        <v>0</v>
      </c>
      <c r="K45" s="117">
        <f t="shared" ref="K45:K50" si="69">ROUND($K$44*$B45,0)</f>
        <v>0</v>
      </c>
      <c r="L45" s="116">
        <f>SUM(D45:K45)</f>
        <v>0</v>
      </c>
      <c r="M45" s="117">
        <f t="shared" ref="M45:M50" si="70">ROUND($M$44*$B45,0)</f>
        <v>0</v>
      </c>
      <c r="N45" s="117">
        <f t="shared" ref="N45:N50" si="71">ROUND($N$44*$B45,0)</f>
        <v>0</v>
      </c>
      <c r="O45" s="117">
        <f t="shared" ref="O45:O50" si="72">ROUND($O$44*$B45,0)</f>
        <v>0</v>
      </c>
      <c r="P45" s="117">
        <f>ROUND(P44*B45,0)</f>
        <v>0</v>
      </c>
      <c r="Q45" s="117">
        <f>ROUND(Q44*B45,0)</f>
        <v>0</v>
      </c>
      <c r="R45" s="117">
        <f>SUM(M45:Q45)</f>
        <v>0</v>
      </c>
      <c r="S45" s="117">
        <f>C45+L45+R45</f>
        <v>0</v>
      </c>
    </row>
    <row r="46" spans="1:19" ht="15.75" customHeight="1">
      <c r="A46" s="37" t="s">
        <v>17</v>
      </c>
      <c r="B46" s="161">
        <f>VLOOKUP($A$42,'シート1（人件費算出表基礎データ）'!$A$19:$R$88,14,FALSE)/100</f>
        <v>0</v>
      </c>
      <c r="C46" s="91">
        <f t="shared" ref="C46:C50" si="73">ROUND($C$44*$B46,0)</f>
        <v>0</v>
      </c>
      <c r="D46" s="117">
        <f t="shared" si="62"/>
        <v>0</v>
      </c>
      <c r="E46" s="117">
        <f t="shared" si="63"/>
        <v>0</v>
      </c>
      <c r="F46" s="117">
        <f t="shared" si="64"/>
        <v>0</v>
      </c>
      <c r="G46" s="117">
        <f t="shared" si="65"/>
        <v>0</v>
      </c>
      <c r="H46" s="117">
        <f t="shared" si="66"/>
        <v>0</v>
      </c>
      <c r="I46" s="117">
        <f t="shared" si="67"/>
        <v>0</v>
      </c>
      <c r="J46" s="117">
        <f t="shared" si="68"/>
        <v>0</v>
      </c>
      <c r="K46" s="117">
        <f t="shared" si="69"/>
        <v>0</v>
      </c>
      <c r="L46" s="116">
        <f>SUM(D46:K46)</f>
        <v>0</v>
      </c>
      <c r="M46" s="117">
        <f t="shared" si="70"/>
        <v>0</v>
      </c>
      <c r="N46" s="117">
        <f t="shared" si="71"/>
        <v>0</v>
      </c>
      <c r="O46" s="117">
        <f t="shared" si="72"/>
        <v>0</v>
      </c>
      <c r="P46" s="117">
        <f>ROUND(P44*B46,0)</f>
        <v>0</v>
      </c>
      <c r="Q46" s="117">
        <f>ROUND(Q44*B46,0)</f>
        <v>0</v>
      </c>
      <c r="R46" s="117">
        <f>SUM(M46:Q46)</f>
        <v>0</v>
      </c>
      <c r="S46" s="117">
        <f>C46+L46+R46</f>
        <v>0</v>
      </c>
    </row>
    <row r="47" spans="1:19" ht="15.75" customHeight="1">
      <c r="A47" s="37" t="s">
        <v>18</v>
      </c>
      <c r="B47" s="161">
        <f>VLOOKUP($A$42,'シート1（人件費算出表基礎データ）'!$A$19:$R$88,15,FALSE)/100</f>
        <v>0</v>
      </c>
      <c r="C47" s="91">
        <f t="shared" si="73"/>
        <v>0</v>
      </c>
      <c r="D47" s="117">
        <f t="shared" si="62"/>
        <v>0</v>
      </c>
      <c r="E47" s="117">
        <f t="shared" si="63"/>
        <v>0</v>
      </c>
      <c r="F47" s="117">
        <f t="shared" si="64"/>
        <v>0</v>
      </c>
      <c r="G47" s="117">
        <f t="shared" si="65"/>
        <v>0</v>
      </c>
      <c r="H47" s="117">
        <f t="shared" si="66"/>
        <v>0</v>
      </c>
      <c r="I47" s="117">
        <f t="shared" si="67"/>
        <v>0</v>
      </c>
      <c r="J47" s="117">
        <f t="shared" si="68"/>
        <v>0</v>
      </c>
      <c r="K47" s="117">
        <f t="shared" si="69"/>
        <v>0</v>
      </c>
      <c r="L47" s="116">
        <f>SUM(D47:K47)</f>
        <v>0</v>
      </c>
      <c r="M47" s="117">
        <f t="shared" si="70"/>
        <v>0</v>
      </c>
      <c r="N47" s="117">
        <f t="shared" si="71"/>
        <v>0</v>
      </c>
      <c r="O47" s="117">
        <f t="shared" si="72"/>
        <v>0</v>
      </c>
      <c r="P47" s="117">
        <f>ROUND(P44*B47,0)</f>
        <v>0</v>
      </c>
      <c r="Q47" s="117">
        <f>ROUND(Q44*B47,0)</f>
        <v>0</v>
      </c>
      <c r="R47" s="117">
        <f>SUM(M47:Q47)</f>
        <v>0</v>
      </c>
      <c r="S47" s="117">
        <f>C47+L47+R47</f>
        <v>0</v>
      </c>
    </row>
    <row r="48" spans="1:19" ht="15.75" customHeight="1">
      <c r="A48" s="155" t="s">
        <v>93</v>
      </c>
      <c r="B48" s="161">
        <f>VLOOKUP($A$42,'シート1（人件費算出表基礎データ）'!$A$19:$R$88,16,FALSE)/100</f>
        <v>0</v>
      </c>
      <c r="C48" s="91">
        <f t="shared" si="73"/>
        <v>0</v>
      </c>
      <c r="D48" s="117">
        <f t="shared" si="62"/>
        <v>0</v>
      </c>
      <c r="E48" s="117">
        <f t="shared" si="63"/>
        <v>0</v>
      </c>
      <c r="F48" s="117">
        <f t="shared" si="64"/>
        <v>0</v>
      </c>
      <c r="G48" s="117">
        <f t="shared" si="65"/>
        <v>0</v>
      </c>
      <c r="H48" s="117">
        <f t="shared" si="66"/>
        <v>0</v>
      </c>
      <c r="I48" s="117">
        <f t="shared" si="67"/>
        <v>0</v>
      </c>
      <c r="J48" s="117">
        <f t="shared" si="68"/>
        <v>0</v>
      </c>
      <c r="K48" s="117">
        <f t="shared" si="69"/>
        <v>0</v>
      </c>
      <c r="L48" s="116">
        <f t="shared" ref="L48:L50" si="74">SUM(D48:K48)</f>
        <v>0</v>
      </c>
      <c r="M48" s="117">
        <f t="shared" si="70"/>
        <v>0</v>
      </c>
      <c r="N48" s="117">
        <f t="shared" si="71"/>
        <v>0</v>
      </c>
      <c r="O48" s="117">
        <f t="shared" si="72"/>
        <v>0</v>
      </c>
      <c r="P48" s="117">
        <f>ROUND(P44*B48,0)</f>
        <v>0</v>
      </c>
      <c r="Q48" s="117">
        <f>ROUND(Q44*B48,0)</f>
        <v>0</v>
      </c>
      <c r="R48" s="117">
        <f t="shared" ref="R48:R50" si="75">SUM(M48:Q48)</f>
        <v>0</v>
      </c>
      <c r="S48" s="117">
        <f t="shared" ref="S48:S50" si="76">C48+L48+R48</f>
        <v>0</v>
      </c>
    </row>
    <row r="49" spans="1:19" ht="15.75" customHeight="1">
      <c r="A49" s="37" t="s">
        <v>96</v>
      </c>
      <c r="B49" s="161">
        <f>VLOOKUP($A$42,'シート1（人件費算出表基礎データ）'!$A$19:$R$88,17,FALSE)/100</f>
        <v>0</v>
      </c>
      <c r="C49" s="91">
        <f t="shared" si="73"/>
        <v>0</v>
      </c>
      <c r="D49" s="117">
        <f t="shared" si="62"/>
        <v>0</v>
      </c>
      <c r="E49" s="117">
        <f t="shared" si="63"/>
        <v>0</v>
      </c>
      <c r="F49" s="117">
        <f t="shared" si="64"/>
        <v>0</v>
      </c>
      <c r="G49" s="117">
        <f t="shared" si="65"/>
        <v>0</v>
      </c>
      <c r="H49" s="117">
        <f t="shared" si="66"/>
        <v>0</v>
      </c>
      <c r="I49" s="117">
        <f t="shared" si="67"/>
        <v>0</v>
      </c>
      <c r="J49" s="117">
        <f t="shared" si="68"/>
        <v>0</v>
      </c>
      <c r="K49" s="117">
        <f t="shared" si="69"/>
        <v>0</v>
      </c>
      <c r="L49" s="116">
        <f t="shared" si="74"/>
        <v>0</v>
      </c>
      <c r="M49" s="117">
        <f t="shared" si="70"/>
        <v>0</v>
      </c>
      <c r="N49" s="117">
        <f t="shared" si="71"/>
        <v>0</v>
      </c>
      <c r="O49" s="117">
        <f t="shared" si="72"/>
        <v>0</v>
      </c>
      <c r="P49" s="117">
        <f>ROUND(P44*B49,0)</f>
        <v>0</v>
      </c>
      <c r="Q49" s="117">
        <f>ROUND(Q44*B49,0)</f>
        <v>0</v>
      </c>
      <c r="R49" s="117">
        <f t="shared" si="75"/>
        <v>0</v>
      </c>
      <c r="S49" s="117">
        <f t="shared" si="76"/>
        <v>0</v>
      </c>
    </row>
    <row r="50" spans="1:19" ht="15.75" customHeight="1">
      <c r="A50" s="155" t="s">
        <v>92</v>
      </c>
      <c r="B50" s="161">
        <f>VLOOKUP($A$42,'シート1（人件費算出表基礎データ）'!$A$19:$R$88,18,FALSE)/100</f>
        <v>0</v>
      </c>
      <c r="C50" s="91">
        <f t="shared" si="73"/>
        <v>0</v>
      </c>
      <c r="D50" s="117">
        <f t="shared" si="62"/>
        <v>0</v>
      </c>
      <c r="E50" s="117">
        <f t="shared" si="63"/>
        <v>0</v>
      </c>
      <c r="F50" s="117">
        <f t="shared" si="64"/>
        <v>0</v>
      </c>
      <c r="G50" s="117">
        <f t="shared" si="65"/>
        <v>0</v>
      </c>
      <c r="H50" s="117">
        <f t="shared" si="66"/>
        <v>0</v>
      </c>
      <c r="I50" s="117">
        <f t="shared" si="67"/>
        <v>0</v>
      </c>
      <c r="J50" s="117">
        <f t="shared" si="68"/>
        <v>0</v>
      </c>
      <c r="K50" s="117">
        <f t="shared" si="69"/>
        <v>0</v>
      </c>
      <c r="L50" s="116">
        <f t="shared" si="74"/>
        <v>0</v>
      </c>
      <c r="M50" s="117">
        <f t="shared" si="70"/>
        <v>0</v>
      </c>
      <c r="N50" s="117">
        <f t="shared" si="71"/>
        <v>0</v>
      </c>
      <c r="O50" s="117">
        <f t="shared" si="72"/>
        <v>0</v>
      </c>
      <c r="P50" s="117">
        <f>ROUND(P44*B50,0)</f>
        <v>0</v>
      </c>
      <c r="Q50" s="117">
        <f>ROUND(Q44*B50,0)</f>
        <v>0</v>
      </c>
      <c r="R50" s="117">
        <f t="shared" si="75"/>
        <v>0</v>
      </c>
      <c r="S50" s="117">
        <f t="shared" si="76"/>
        <v>0</v>
      </c>
    </row>
  </sheetData>
  <mergeCells count="16">
    <mergeCell ref="A1:S1"/>
    <mergeCell ref="B2:C2"/>
    <mergeCell ref="D2:E2"/>
    <mergeCell ref="K2:L2"/>
    <mergeCell ref="B12:C12"/>
    <mergeCell ref="D12:E12"/>
    <mergeCell ref="K12:L12"/>
    <mergeCell ref="B42:C42"/>
    <mergeCell ref="D42:E42"/>
    <mergeCell ref="B22:C22"/>
    <mergeCell ref="D22:E22"/>
    <mergeCell ref="K22:L22"/>
    <mergeCell ref="B32:C32"/>
    <mergeCell ref="D32:E32"/>
    <mergeCell ref="K32:L32"/>
    <mergeCell ref="K42:L42"/>
  </mergeCells>
  <phoneticPr fontId="3"/>
  <pageMargins left="0.59055118110236227" right="0.59055118110236227" top="0.39370078740157483" bottom="0.19685039370078741" header="0.19685039370078741" footer="0.19685039370078741"/>
  <pageSetup paperSize="9" scale="75" orientation="landscape" r:id="rId1"/>
  <headerFooter>
    <oddHeader>&amp;C人件費算出表（国民年金・給付金統合）</oddHeader>
    <oddFooter>&amp;R&amp;A</oddFooter>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D9CA32F3C4E3D40A4F63B76E5062FFE" ma:contentTypeVersion="13" ma:contentTypeDescription="新しいドキュメントを作成します。" ma:contentTypeScope="" ma:versionID="7f94f6f7a713702674b5c394ac41f786">
  <xsd:schema xmlns:xsd="http://www.w3.org/2001/XMLSchema" xmlns:xs="http://www.w3.org/2001/XMLSchema" xmlns:p="http://schemas.microsoft.com/office/2006/metadata/properties" xmlns:ns2="a32e8b2c-2863-4182-8189-5aacc6cb3d30" xmlns:ns3="263dbbe5-076b-4606-a03b-9598f5f2f35a" targetNamespace="http://schemas.microsoft.com/office/2006/metadata/properties" ma:root="true" ma:fieldsID="fea8fa85cedfa879696de1094b121c3f" ns2:_="" ns3:_="">
    <xsd:import namespace="a32e8b2c-2863-4182-8189-5aacc6cb3d30"/>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2e8b2c-2863-4182-8189-5aacc6cb3d3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214c9c6c-fdcb-4797-976b-2cacee173c2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32e8b2c-2863-4182-8189-5aacc6cb3d30">
      <Terms xmlns="http://schemas.microsoft.com/office/infopath/2007/PartnerControls"/>
    </lcf76f155ced4ddcb4097134ff3c332f>
    <TaxCatchAll xmlns="263dbbe5-076b-4606-a03b-9598f5f2f35a" xsi:nil="true"/>
    <Owner xmlns="a32e8b2c-2863-4182-8189-5aacc6cb3d30">
      <UserInfo>
        <DisplayName/>
        <AccountId xsi:nil="true"/>
        <AccountType/>
      </UserInfo>
    </Owne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3BE2A9C-F4E7-4371-B407-60E39ECA5CD6}"/>
</file>

<file path=customXml/itemProps2.xml><?xml version="1.0" encoding="utf-8"?>
<ds:datastoreItem xmlns:ds="http://schemas.openxmlformats.org/officeDocument/2006/customXml" ds:itemID="{581D21AD-2680-49FC-A90D-C41D63E428D9}">
  <ds:schemaRefs>
    <ds:schemaRef ds:uri="http://schemas.microsoft.com/office/2006/metadata/properties"/>
    <ds:schemaRef ds:uri="http://schemas.microsoft.com/office/infopath/2007/PartnerControls"/>
    <ds:schemaRef ds:uri="a32e8b2c-2863-4182-8189-5aacc6cb3d30"/>
    <ds:schemaRef ds:uri="263dbbe5-076b-4606-a03b-9598f5f2f35a"/>
  </ds:schemaRefs>
</ds:datastoreItem>
</file>

<file path=customXml/itemProps3.xml><?xml version="1.0" encoding="utf-8"?>
<ds:datastoreItem xmlns:ds="http://schemas.openxmlformats.org/officeDocument/2006/customXml" ds:itemID="{0AB5AC62-6CD3-4E16-97A9-2BE5EF21707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14</vt:i4>
      </vt:variant>
    </vt:vector>
  </HeadingPairs>
  <TitlesOfParts>
    <vt:vector size="29" baseType="lpstr">
      <vt:lpstr>シート1（人件費算出表基礎データ）</vt:lpstr>
      <vt:lpstr>シート2-1（様式２への転記用データ）(国年)</vt:lpstr>
      <vt:lpstr>シート2-2（様式２への転記用データ）(給付金)</vt:lpstr>
      <vt:lpstr>シート3-1（非常勤職員１）</vt:lpstr>
      <vt:lpstr>シート3-2（非常勤職員２）</vt:lpstr>
      <vt:lpstr>シート4（兼任集計）</vt:lpstr>
      <vt:lpstr>シート5-1（兼任1-5）</vt:lpstr>
      <vt:lpstr>シート5-2（兼任6-10）</vt:lpstr>
      <vt:lpstr>シート5-3（兼任11-15）</vt:lpstr>
      <vt:lpstr>シート5-4（兼任16-20）</vt:lpstr>
      <vt:lpstr>シート5-5（兼任21-25）</vt:lpstr>
      <vt:lpstr>シート5-6（兼任26-30）</vt:lpstr>
      <vt:lpstr>シート6（専任集計）</vt:lpstr>
      <vt:lpstr>シート7（専任1-5）(国年)</vt:lpstr>
      <vt:lpstr>シート7（専任1-5）(給付金)</vt:lpstr>
      <vt:lpstr>'シート2-2（様式２への転記用データ）(給付金)'!Print_Area</vt:lpstr>
      <vt:lpstr>'シート3-1（非常勤職員１）'!Print_Area</vt:lpstr>
      <vt:lpstr>'シート3-2（非常勤職員２）'!Print_Area</vt:lpstr>
      <vt:lpstr>'シート4（兼任集計）'!Print_Area</vt:lpstr>
      <vt:lpstr>'シート5-1（兼任1-5）'!Print_Area</vt:lpstr>
      <vt:lpstr>'シート5-2（兼任6-10）'!Print_Area</vt:lpstr>
      <vt:lpstr>'シート5-3（兼任11-15）'!Print_Area</vt:lpstr>
      <vt:lpstr>'シート5-4（兼任16-20）'!Print_Area</vt:lpstr>
      <vt:lpstr>'シート5-5（兼任21-25）'!Print_Area</vt:lpstr>
      <vt:lpstr>'シート5-6（兼任26-30）'!Print_Area</vt:lpstr>
      <vt:lpstr>'シート6（専任集計）'!Print_Area</vt:lpstr>
      <vt:lpstr>'シート7（専任1-5）(給付金)'!Print_Area</vt:lpstr>
      <vt:lpstr>'シート7（専任1-5）(国年)'!Print_Area</vt:lpstr>
      <vt:lpstr>'シート1（人件費算出表基礎データ）'!Print_Titles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大河原 雄貴(ookawara-yuuki)</cp:lastModifiedBy>
  <cp:lastPrinted>2022-12-20T05:34:51Z</cp:lastPrinted>
  <dcterms:created xsi:type="dcterms:W3CDTF">2013-11-25T04:02:15Z</dcterms:created>
  <dcterms:modified xsi:type="dcterms:W3CDTF">2025-12-09T02:58:51Z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0x0101000D9CA32F3C4E3D40A4F63B76E5062FFE</vt:lpwstr>
  </property>
  <property fmtid="{D5CDD505-2E9C-101B-9397-08002B2CF9AE}" pid="3" name="MediaServiceImageTags">
    <vt:lpwstr/>
  </property>
</Properties>
</file>